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aki Kasai\Desktop\"/>
    </mc:Choice>
  </mc:AlternateContent>
  <xr:revisionPtr revIDLastSave="0" documentId="13_ncr:1_{D7C92F0E-AC01-41CC-86F0-3CE06CDDBFCB}" xr6:coauthVersionLast="45" xr6:coauthVersionMax="45" xr10:uidLastSave="{00000000-0000-0000-0000-000000000000}"/>
  <bookViews>
    <workbookView xWindow="-98" yWindow="-98" windowWidth="20715" windowHeight="13276" activeTab="4" xr2:uid="{A62DF696-868C-4926-B642-0030DE8CB29C}"/>
  </bookViews>
  <sheets>
    <sheet name="表紙" sheetId="1" r:id="rId1"/>
    <sheet name="次第" sheetId="3" r:id="rId2"/>
    <sheet name="事業報告" sheetId="4" r:id="rId3"/>
    <sheet name="決算書" sheetId="5" r:id="rId4"/>
    <sheet name="内訳" sheetId="6" r:id="rId5"/>
  </sheets>
  <definedNames>
    <definedName name="_xlnm.Print_Area" localSheetId="3">決算書!$A$2:$J$76</definedName>
    <definedName name="_xlnm.Print_Area" localSheetId="1">次第!$A$1:$I$14</definedName>
    <definedName name="_xlnm.Print_Area" localSheetId="4">内訳!$A$1:$O$65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5" l="1"/>
  <c r="E59" i="5"/>
  <c r="F59" i="5" s="1"/>
  <c r="E53" i="5"/>
  <c r="F53" i="5" s="1"/>
  <c r="E52" i="5"/>
  <c r="F52" i="5" s="1"/>
  <c r="E51" i="5"/>
  <c r="F51" i="5" s="1"/>
  <c r="E49" i="5"/>
  <c r="F49" i="5" s="1"/>
  <c r="E48" i="5"/>
  <c r="D47" i="5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G64" i="6"/>
  <c r="G63" i="6"/>
  <c r="O62" i="6"/>
  <c r="G62" i="6"/>
  <c r="O61" i="6"/>
  <c r="O65" i="6" s="1"/>
  <c r="G61" i="6"/>
  <c r="G65" i="6" s="1"/>
  <c r="E28" i="5"/>
  <c r="E27" i="5"/>
  <c r="G23" i="6"/>
  <c r="G22" i="6"/>
  <c r="G21" i="6"/>
  <c r="G20" i="6"/>
  <c r="G25" i="6" s="1"/>
  <c r="E33" i="5"/>
  <c r="F33" i="5" s="1"/>
  <c r="D26" i="5"/>
  <c r="D50" i="5"/>
  <c r="D38" i="5"/>
  <c r="D32" i="5"/>
  <c r="D29" i="5"/>
  <c r="E37" i="5"/>
  <c r="F37" i="5" s="1"/>
  <c r="G45" i="6"/>
  <c r="G44" i="6"/>
  <c r="G40" i="6"/>
  <c r="G39" i="6"/>
  <c r="O38" i="6"/>
  <c r="G38" i="6"/>
  <c r="O37" i="6"/>
  <c r="G37" i="6"/>
  <c r="E47" i="5" l="1"/>
  <c r="F47" i="5" s="1"/>
  <c r="F48" i="5"/>
  <c r="E50" i="5"/>
  <c r="F50" i="5" s="1"/>
  <c r="D61" i="5"/>
  <c r="E38" i="5"/>
  <c r="F38" i="5" s="1"/>
  <c r="G48" i="6"/>
  <c r="E36" i="5" s="1"/>
  <c r="F36" i="5" s="1"/>
  <c r="O41" i="6"/>
  <c r="E35" i="5" s="1"/>
  <c r="F35" i="5" s="1"/>
  <c r="G41" i="6"/>
  <c r="E34" i="5" s="1"/>
  <c r="O31" i="6"/>
  <c r="G30" i="6"/>
  <c r="G31" i="6"/>
  <c r="G32" i="6"/>
  <c r="O30" i="6"/>
  <c r="O29" i="6"/>
  <c r="O8" i="6"/>
  <c r="G29" i="6"/>
  <c r="F27" i="5"/>
  <c r="F28" i="5"/>
  <c r="E26" i="5"/>
  <c r="F26" i="5" s="1"/>
  <c r="D20" i="5"/>
  <c r="E16" i="5"/>
  <c r="F16" i="5" s="1"/>
  <c r="G14" i="6"/>
  <c r="G13" i="6"/>
  <c r="O6" i="6"/>
  <c r="O7" i="6"/>
  <c r="O5" i="6"/>
  <c r="G9" i="6"/>
  <c r="G8" i="6"/>
  <c r="G7" i="6"/>
  <c r="G6" i="6"/>
  <c r="G5" i="6"/>
  <c r="C1" i="5"/>
  <c r="A1" i="5"/>
  <c r="D6" i="4"/>
  <c r="E32" i="5" l="1"/>
  <c r="F34" i="5"/>
  <c r="G33" i="6"/>
  <c r="E30" i="5" s="1"/>
  <c r="O33" i="6"/>
  <c r="E31" i="5" s="1"/>
  <c r="F31" i="5" s="1"/>
  <c r="G15" i="6"/>
  <c r="E19" i="5" s="1"/>
  <c r="F19" i="5" s="1"/>
  <c r="O10" i="6"/>
  <c r="E18" i="5" s="1"/>
  <c r="F18" i="5" s="1"/>
  <c r="G10" i="6"/>
  <c r="E17" i="5" s="1"/>
  <c r="F17" i="5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C30" i="4"/>
  <c r="C24" i="4"/>
  <c r="C25" i="4"/>
  <c r="C26" i="4"/>
  <c r="C27" i="4"/>
  <c r="C28" i="4"/>
  <c r="C29" i="4"/>
  <c r="B24" i="4"/>
  <c r="B26" i="4"/>
  <c r="B28" i="4"/>
  <c r="B20" i="4"/>
  <c r="C17" i="4"/>
  <c r="C18" i="4"/>
  <c r="C19" i="4"/>
  <c r="C20" i="4"/>
  <c r="C21" i="4"/>
  <c r="C22" i="4"/>
  <c r="C23" i="4"/>
  <c r="B18" i="4"/>
  <c r="B22" i="4"/>
  <c r="B8" i="4"/>
  <c r="B10" i="4"/>
  <c r="B12" i="4"/>
  <c r="B14" i="4"/>
  <c r="B16" i="4"/>
  <c r="B6" i="4"/>
  <c r="C6" i="4"/>
  <c r="C7" i="4"/>
  <c r="C8" i="4"/>
  <c r="C9" i="4"/>
  <c r="C10" i="4"/>
  <c r="C11" i="4"/>
  <c r="C12" i="4"/>
  <c r="C13" i="4"/>
  <c r="C14" i="4"/>
  <c r="C15" i="4"/>
  <c r="C16" i="4"/>
  <c r="C1" i="4"/>
  <c r="A1" i="4"/>
  <c r="E13" i="1"/>
  <c r="F32" i="5" l="1"/>
  <c r="E29" i="5"/>
  <c r="F29" i="5" s="1"/>
  <c r="F30" i="5"/>
  <c r="E20" i="5"/>
  <c r="B10" i="5" s="1"/>
  <c r="F20" i="5"/>
  <c r="E61" i="5" l="1"/>
  <c r="F61" i="5" s="1"/>
  <c r="C10" i="5" l="1"/>
  <c r="D10" i="5" s="1"/>
</calcChain>
</file>

<file path=xl/sharedStrings.xml><?xml version="1.0" encoding="utf-8"?>
<sst xmlns="http://schemas.openxmlformats.org/spreadsheetml/2006/main" count="321" uniqueCount="205">
  <si>
    <t>日時</t>
    <rPh sb="0" eb="2">
      <t>ニチジ</t>
    </rPh>
    <phoneticPr fontId="1"/>
  </si>
  <si>
    <t>午後14時～</t>
    <rPh sb="0" eb="2">
      <t>ゴゴ</t>
    </rPh>
    <rPh sb="4" eb="5">
      <t>ジ</t>
    </rPh>
    <phoneticPr fontId="1"/>
  </si>
  <si>
    <t>場所</t>
    <rPh sb="0" eb="2">
      <t>バショ</t>
    </rPh>
    <phoneticPr fontId="1"/>
  </si>
  <si>
    <t>令和元年度 フェニックスの丘町内会総会</t>
    <rPh sb="0" eb="2">
      <t>レイワ</t>
    </rPh>
    <rPh sb="2" eb="4">
      <t>ガンネン</t>
    </rPh>
    <rPh sb="4" eb="5">
      <t>ド</t>
    </rPh>
    <rPh sb="13" eb="14">
      <t>オカ</t>
    </rPh>
    <rPh sb="14" eb="16">
      <t>チョウナイ</t>
    </rPh>
    <rPh sb="16" eb="17">
      <t>カイ</t>
    </rPh>
    <rPh sb="17" eb="19">
      <t>ソウカイ</t>
    </rPh>
    <phoneticPr fontId="1"/>
  </si>
  <si>
    <t>フェニックスの丘公民館</t>
    <rPh sb="7" eb="8">
      <t>オカ</t>
    </rPh>
    <rPh sb="8" eb="11">
      <t>コウミンカン</t>
    </rPh>
    <phoneticPr fontId="1"/>
  </si>
  <si>
    <t>フェニックスの丘町内会</t>
    <rPh sb="7" eb="8">
      <t>オカ</t>
    </rPh>
    <rPh sb="8" eb="10">
      <t>チョウナイ</t>
    </rPh>
    <rPh sb="10" eb="11">
      <t>カイ</t>
    </rPh>
    <phoneticPr fontId="1"/>
  </si>
  <si>
    <t>　※総会ご出席の際にご持参ください。</t>
    <rPh sb="2" eb="4">
      <t>ソウカイ</t>
    </rPh>
    <rPh sb="5" eb="7">
      <t>シュッセキ</t>
    </rPh>
    <rPh sb="8" eb="9">
      <t>サイ</t>
    </rPh>
    <rPh sb="11" eb="13">
      <t>ジサン</t>
    </rPh>
    <phoneticPr fontId="1"/>
  </si>
  <si>
    <t>総会次第</t>
    <rPh sb="0" eb="2">
      <t>ソウカイ</t>
    </rPh>
    <rPh sb="2" eb="4">
      <t>シダイ</t>
    </rPh>
    <phoneticPr fontId="1"/>
  </si>
  <si>
    <t>町内会長挨拶</t>
    <rPh sb="0" eb="2">
      <t>チョウナイ</t>
    </rPh>
    <rPh sb="2" eb="4">
      <t>カイチョウ</t>
    </rPh>
    <rPh sb="4" eb="6">
      <t>アイサツ</t>
    </rPh>
    <phoneticPr fontId="1"/>
  </si>
  <si>
    <t>議長選任、議事録署名人及び書記任命</t>
    <rPh sb="0" eb="2">
      <t>ギチョウ</t>
    </rPh>
    <rPh sb="2" eb="4">
      <t>センニン</t>
    </rPh>
    <rPh sb="5" eb="8">
      <t>ギジロク</t>
    </rPh>
    <rPh sb="8" eb="10">
      <t>ショメイ</t>
    </rPh>
    <rPh sb="10" eb="11">
      <t>ニン</t>
    </rPh>
    <rPh sb="11" eb="12">
      <t>オヨ</t>
    </rPh>
    <rPh sb="13" eb="15">
      <t>ショキ</t>
    </rPh>
    <rPh sb="15" eb="17">
      <t>ニンメイ</t>
    </rPh>
    <phoneticPr fontId="1"/>
  </si>
  <si>
    <t>第１号議案</t>
    <rPh sb="0" eb="1">
      <t>ダイ</t>
    </rPh>
    <rPh sb="2" eb="3">
      <t>ゴウ</t>
    </rPh>
    <rPh sb="3" eb="5">
      <t>ギアン</t>
    </rPh>
    <phoneticPr fontId="1"/>
  </si>
  <si>
    <t>第２号議案</t>
    <rPh sb="0" eb="1">
      <t>ダイ</t>
    </rPh>
    <rPh sb="2" eb="3">
      <t>ゴウ</t>
    </rPh>
    <rPh sb="3" eb="5">
      <t>ギアン</t>
    </rPh>
    <phoneticPr fontId="1"/>
  </si>
  <si>
    <t>第３号議案</t>
    <rPh sb="0" eb="1">
      <t>ダイ</t>
    </rPh>
    <rPh sb="2" eb="3">
      <t>ゴウ</t>
    </rPh>
    <rPh sb="3" eb="5">
      <t>ギアン</t>
    </rPh>
    <phoneticPr fontId="1"/>
  </si>
  <si>
    <t>第４号議案</t>
    <rPh sb="0" eb="1">
      <t>ダイ</t>
    </rPh>
    <rPh sb="2" eb="3">
      <t>ゴウ</t>
    </rPh>
    <rPh sb="3" eb="5">
      <t>ギアン</t>
    </rPh>
    <phoneticPr fontId="1"/>
  </si>
  <si>
    <t>第５号議案</t>
    <rPh sb="0" eb="1">
      <t>ダイ</t>
    </rPh>
    <rPh sb="2" eb="3">
      <t>ゴウ</t>
    </rPh>
    <rPh sb="3" eb="5">
      <t>ギアン</t>
    </rPh>
    <phoneticPr fontId="1"/>
  </si>
  <si>
    <t>第６号議案</t>
    <rPh sb="0" eb="1">
      <t>ダイ</t>
    </rPh>
    <rPh sb="2" eb="3">
      <t>ゴウ</t>
    </rPh>
    <rPh sb="3" eb="5">
      <t>ギアン</t>
    </rPh>
    <phoneticPr fontId="1"/>
  </si>
  <si>
    <t>令和元年度事業報告、承認について</t>
    <rPh sb="0" eb="2">
      <t>レイワ</t>
    </rPh>
    <rPh sb="2" eb="4">
      <t>ガンネン</t>
    </rPh>
    <rPh sb="4" eb="5">
      <t>ド</t>
    </rPh>
    <rPh sb="5" eb="7">
      <t>ジギョウ</t>
    </rPh>
    <rPh sb="7" eb="9">
      <t>ホウコク</t>
    </rPh>
    <rPh sb="10" eb="12">
      <t>ショウニン</t>
    </rPh>
    <phoneticPr fontId="1"/>
  </si>
  <si>
    <t>令和元年度収支決算報告、承認について</t>
    <rPh sb="0" eb="2">
      <t>レイワ</t>
    </rPh>
    <rPh sb="2" eb="4">
      <t>ガンネン</t>
    </rPh>
    <rPh sb="4" eb="5">
      <t>ド</t>
    </rPh>
    <rPh sb="5" eb="7">
      <t>シュウシ</t>
    </rPh>
    <rPh sb="7" eb="9">
      <t>ケッサン</t>
    </rPh>
    <rPh sb="9" eb="11">
      <t>ホウコク</t>
    </rPh>
    <rPh sb="12" eb="14">
      <t>ショウニン</t>
    </rPh>
    <phoneticPr fontId="1"/>
  </si>
  <si>
    <t>令和２年度事業計画（案）について</t>
    <rPh sb="0" eb="2">
      <t>レイワ</t>
    </rPh>
    <rPh sb="3" eb="5">
      <t>ネンド</t>
    </rPh>
    <rPh sb="4" eb="5">
      <t>ド</t>
    </rPh>
    <rPh sb="5" eb="7">
      <t>ジギョウ</t>
    </rPh>
    <rPh sb="7" eb="9">
      <t>ケイカク</t>
    </rPh>
    <rPh sb="10" eb="11">
      <t>アン</t>
    </rPh>
    <phoneticPr fontId="1"/>
  </si>
  <si>
    <t>令和２年度予算（案）について</t>
    <rPh sb="0" eb="2">
      <t>レイワ</t>
    </rPh>
    <rPh sb="3" eb="5">
      <t>ネンド</t>
    </rPh>
    <rPh sb="5" eb="7">
      <t>ヨサン</t>
    </rPh>
    <rPh sb="8" eb="9">
      <t>アン</t>
    </rPh>
    <phoneticPr fontId="1"/>
  </si>
  <si>
    <t>町内会役員改選について</t>
    <rPh sb="0" eb="2">
      <t>チョウナイ</t>
    </rPh>
    <rPh sb="2" eb="3">
      <t>カイ</t>
    </rPh>
    <rPh sb="3" eb="5">
      <t>ヤクイン</t>
    </rPh>
    <rPh sb="5" eb="7">
      <t>カイセン</t>
    </rPh>
    <phoneticPr fontId="1"/>
  </si>
  <si>
    <t>その他</t>
    <rPh sb="2" eb="3">
      <t>タ</t>
    </rPh>
    <phoneticPr fontId="1"/>
  </si>
  <si>
    <t>，</t>
    <phoneticPr fontId="1"/>
  </si>
  <si>
    <t>開　　会</t>
    <rPh sb="0" eb="1">
      <t>カイ</t>
    </rPh>
    <rPh sb="3" eb="4">
      <t>カイ</t>
    </rPh>
    <phoneticPr fontId="1"/>
  </si>
  <si>
    <t>議　　事</t>
    <rPh sb="0" eb="1">
      <t>ギ</t>
    </rPh>
    <rPh sb="3" eb="4">
      <t>コト</t>
    </rPh>
    <phoneticPr fontId="1"/>
  </si>
  <si>
    <t>閉　　会</t>
    <rPh sb="0" eb="1">
      <t>ヘイ</t>
    </rPh>
    <rPh sb="3" eb="4">
      <t>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</si>
  <si>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</si>
  <si>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</si>
  <si>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</si>
  <si>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事業・活動</t>
    <rPh sb="0" eb="2">
      <t>ジギョウ</t>
    </rPh>
    <rPh sb="3" eb="5">
      <t>カツドウ</t>
    </rPh>
    <phoneticPr fontId="1"/>
  </si>
  <si>
    <t>第三中学校卒業式</t>
    <rPh sb="0" eb="2">
      <t>ダイサン</t>
    </rPh>
    <rPh sb="2" eb="5">
      <t>チュウガッコウ</t>
    </rPh>
    <rPh sb="5" eb="8">
      <t>ソツギョウシキ</t>
    </rPh>
    <phoneticPr fontId="1"/>
  </si>
  <si>
    <t>フェニックスの丘小学校入学式</t>
    <rPh sb="7" eb="8">
      <t>オカ</t>
    </rPh>
    <rPh sb="8" eb="11">
      <t>ショウガッコウ</t>
    </rPh>
    <rPh sb="11" eb="14">
      <t>ニュウガクシキ</t>
    </rPh>
    <phoneticPr fontId="1"/>
  </si>
  <si>
    <t>第三中学校入学式</t>
    <rPh sb="0" eb="2">
      <t>ダイサン</t>
    </rPh>
    <rPh sb="5" eb="8">
      <t>ニュウガクシキ</t>
    </rPh>
    <phoneticPr fontId="1"/>
  </si>
  <si>
    <t>ゴミステーション補修</t>
    <rPh sb="8" eb="10">
      <t>ホシュウ</t>
    </rPh>
    <phoneticPr fontId="1"/>
  </si>
  <si>
    <t>フェニックス公園 花壇植栽</t>
    <rPh sb="6" eb="8">
      <t>コウエン</t>
    </rPh>
    <rPh sb="9" eb="11">
      <t>カダン</t>
    </rPh>
    <rPh sb="11" eb="13">
      <t>ショクサイ</t>
    </rPh>
    <phoneticPr fontId="1"/>
  </si>
  <si>
    <t>自主防災会 会議</t>
    <rPh sb="0" eb="2">
      <t>ジシュ</t>
    </rPh>
    <rPh sb="2" eb="4">
      <t>ボウサイ</t>
    </rPh>
    <rPh sb="4" eb="5">
      <t>カイ</t>
    </rPh>
    <rPh sb="6" eb="8">
      <t>カイギ</t>
    </rPh>
    <phoneticPr fontId="1"/>
  </si>
  <si>
    <t>夏祭り実行委員会　役員打合せ</t>
    <rPh sb="0" eb="2">
      <t>ナツマツ</t>
    </rPh>
    <rPh sb="3" eb="5">
      <t>ジッコウ</t>
    </rPh>
    <rPh sb="5" eb="8">
      <t>イインカイ</t>
    </rPh>
    <rPh sb="9" eb="11">
      <t>ヤクイン</t>
    </rPh>
    <rPh sb="11" eb="13">
      <t>ウチアワ</t>
    </rPh>
    <phoneticPr fontId="1"/>
  </si>
  <si>
    <t>フェニックスの丘小学校卒業式</t>
    <rPh sb="7" eb="8">
      <t>オカ</t>
    </rPh>
    <rPh sb="8" eb="11">
      <t>ショウガッコウ</t>
    </rPh>
    <rPh sb="11" eb="13">
      <t>ソツギョウ</t>
    </rPh>
    <rPh sb="13" eb="14">
      <t>シキ</t>
    </rPh>
    <phoneticPr fontId="1"/>
  </si>
  <si>
    <t>フェニックスの丘小学校 評議委員会</t>
    <rPh sb="7" eb="8">
      <t>オカ</t>
    </rPh>
    <rPh sb="8" eb="11">
      <t>ショウガッコウ</t>
    </rPh>
    <rPh sb="12" eb="14">
      <t>ヒョウギ</t>
    </rPh>
    <rPh sb="14" eb="17">
      <t>イインカイ</t>
    </rPh>
    <phoneticPr fontId="1"/>
  </si>
  <si>
    <t>フェニックス公園 草刈り</t>
    <rPh sb="6" eb="8">
      <t>コウエン</t>
    </rPh>
    <rPh sb="9" eb="11">
      <t>クサカ</t>
    </rPh>
    <phoneticPr fontId="1"/>
  </si>
  <si>
    <t>町内街路樹点検立ち合い</t>
    <rPh sb="0" eb="2">
      <t>チョウナイ</t>
    </rPh>
    <rPh sb="2" eb="5">
      <t>ガイロジュ</t>
    </rPh>
    <rPh sb="5" eb="7">
      <t>テンケン</t>
    </rPh>
    <rPh sb="7" eb="8">
      <t>タ</t>
    </rPh>
    <rPh sb="9" eb="10">
      <t>ア</t>
    </rPh>
    <phoneticPr fontId="1"/>
  </si>
  <si>
    <t>町内会役員会</t>
    <rPh sb="0" eb="2">
      <t>チョウナイ</t>
    </rPh>
    <rPh sb="2" eb="3">
      <t>カイ</t>
    </rPh>
    <rPh sb="3" eb="6">
      <t>ヤクインカイ</t>
    </rPh>
    <phoneticPr fontId="1"/>
  </si>
  <si>
    <t>町内一斉清掃</t>
    <rPh sb="0" eb="2">
      <t>チョウナイ</t>
    </rPh>
    <rPh sb="2" eb="4">
      <t>イッセイ</t>
    </rPh>
    <rPh sb="4" eb="6">
      <t>セイソウ</t>
    </rPh>
    <phoneticPr fontId="1"/>
  </si>
  <si>
    <t>夏祭り</t>
    <rPh sb="0" eb="2">
      <t>ナツマツ</t>
    </rPh>
    <phoneticPr fontId="1"/>
  </si>
  <si>
    <t>長寿を祝う会</t>
    <rPh sb="0" eb="2">
      <t>チョウジュ</t>
    </rPh>
    <rPh sb="3" eb="4">
      <t>イワ</t>
    </rPh>
    <rPh sb="5" eb="6">
      <t>カイ</t>
    </rPh>
    <phoneticPr fontId="1"/>
  </si>
  <si>
    <t>令和元年度 フェニックスの丘町内会 事業報告書</t>
    <rPh sb="0" eb="2">
      <t>レイワ</t>
    </rPh>
    <rPh sb="2" eb="4">
      <t>ガンネン</t>
    </rPh>
    <rPh sb="4" eb="5">
      <t>ド</t>
    </rPh>
    <rPh sb="13" eb="14">
      <t>オカ</t>
    </rPh>
    <rPh sb="14" eb="16">
      <t>チョウナイ</t>
    </rPh>
    <rPh sb="16" eb="17">
      <t>カイ</t>
    </rPh>
    <rPh sb="18" eb="20">
      <t>ジギョウ</t>
    </rPh>
    <rPh sb="20" eb="23">
      <t>ホウコクショ</t>
    </rPh>
    <phoneticPr fontId="1"/>
  </si>
  <si>
    <t>町内防災訓練</t>
    <rPh sb="0" eb="2">
      <t>チョウナイ</t>
    </rPh>
    <rPh sb="2" eb="4">
      <t>ボウサイ</t>
    </rPh>
    <rPh sb="4" eb="6">
      <t>クンレン</t>
    </rPh>
    <phoneticPr fontId="1"/>
  </si>
  <si>
    <t>いきいきサロン</t>
    <phoneticPr fontId="1"/>
  </si>
  <si>
    <t>にこにこサロン</t>
    <phoneticPr fontId="1"/>
  </si>
  <si>
    <t>健康講座(高齢者・認知症対策)</t>
    <rPh sb="0" eb="2">
      <t>ケンコウ</t>
    </rPh>
    <rPh sb="2" eb="4">
      <t>コウザ</t>
    </rPh>
    <rPh sb="5" eb="8">
      <t>コウレイシャ</t>
    </rPh>
    <rPh sb="9" eb="12">
      <t>ニンチショウ</t>
    </rPh>
    <rPh sb="12" eb="14">
      <t>タイサク</t>
    </rPh>
    <phoneticPr fontId="1"/>
  </si>
  <si>
    <t>町内会役員会（総会打合せ）</t>
    <rPh sb="0" eb="2">
      <t>チョウナイ</t>
    </rPh>
    <rPh sb="2" eb="3">
      <t>カイ</t>
    </rPh>
    <rPh sb="3" eb="6">
      <t>ヤクインカイ</t>
    </rPh>
    <rPh sb="7" eb="9">
      <t>ソウカイ</t>
    </rPh>
    <rPh sb="9" eb="11">
      <t>ウチアワ</t>
    </rPh>
    <phoneticPr fontId="1"/>
  </si>
  <si>
    <t>町内会役員会（総会資料作成）</t>
    <rPh sb="0" eb="2">
      <t>チョウナイ</t>
    </rPh>
    <rPh sb="2" eb="3">
      <t>カイ</t>
    </rPh>
    <rPh sb="3" eb="6">
      <t>ヤクインカイ</t>
    </rPh>
    <rPh sb="7" eb="9">
      <t>ソウカイ</t>
    </rPh>
    <rPh sb="9" eb="11">
      <t>シリョウ</t>
    </rPh>
    <rPh sb="11" eb="13">
      <t>サクセイ</t>
    </rPh>
    <phoneticPr fontId="1"/>
  </si>
  <si>
    <t>町内会会計監査</t>
    <rPh sb="0" eb="2">
      <t>チョウナイ</t>
    </rPh>
    <rPh sb="2" eb="3">
      <t>カイ</t>
    </rPh>
    <rPh sb="3" eb="5">
      <t>カイケイ</t>
    </rPh>
    <rPh sb="5" eb="7">
      <t>カンサ</t>
    </rPh>
    <phoneticPr fontId="1"/>
  </si>
  <si>
    <t>令和元年度 町内会総会</t>
    <rPh sb="0" eb="2">
      <t>レイワ</t>
    </rPh>
    <rPh sb="2" eb="4">
      <t>ガンネン</t>
    </rPh>
    <rPh sb="4" eb="5">
      <t>ド</t>
    </rPh>
    <rPh sb="6" eb="8">
      <t>チョウナイ</t>
    </rPh>
    <rPh sb="8" eb="9">
      <t>カイ</t>
    </rPh>
    <rPh sb="9" eb="11">
      <t>ソウカイ</t>
    </rPh>
    <phoneticPr fontId="1"/>
  </si>
  <si>
    <t>備考</t>
    <rPh sb="0" eb="2">
      <t>ビコウ</t>
    </rPh>
    <phoneticPr fontId="1"/>
  </si>
  <si>
    <t>会長</t>
    <rPh sb="0" eb="2">
      <t>カイチョウ</t>
    </rPh>
    <phoneticPr fontId="1"/>
  </si>
  <si>
    <t>フェニックスの丘 住民</t>
    <rPh sb="7" eb="8">
      <t>オカ</t>
    </rPh>
    <rPh sb="9" eb="11">
      <t>ジュウミン</t>
    </rPh>
    <phoneticPr fontId="1"/>
  </si>
  <si>
    <t>町内会4役員6名</t>
    <rPh sb="0" eb="2">
      <t>チョウナイ</t>
    </rPh>
    <rPh sb="2" eb="3">
      <t>カイ</t>
    </rPh>
    <rPh sb="4" eb="6">
      <t>ヤクイン</t>
    </rPh>
    <rPh sb="7" eb="8">
      <t>メイ</t>
    </rPh>
    <phoneticPr fontId="1"/>
  </si>
  <si>
    <t>町内会4役員、夏祭実行委員</t>
    <rPh sb="0" eb="2">
      <t>チョウナイ</t>
    </rPh>
    <rPh sb="2" eb="3">
      <t>カイ</t>
    </rPh>
    <rPh sb="4" eb="6">
      <t>ヤクイン</t>
    </rPh>
    <rPh sb="7" eb="9">
      <t>ナツマツ</t>
    </rPh>
    <rPh sb="9" eb="11">
      <t>ジッコウ</t>
    </rPh>
    <rPh sb="11" eb="13">
      <t>イイン</t>
    </rPh>
    <phoneticPr fontId="1"/>
  </si>
  <si>
    <t>副会長</t>
    <rPh sb="0" eb="3">
      <t>フクカイチョウ</t>
    </rPh>
    <phoneticPr fontId="1"/>
  </si>
  <si>
    <t>会長、副会長、市職員2名</t>
    <rPh sb="0" eb="2">
      <t>カイチョウ</t>
    </rPh>
    <rPh sb="3" eb="6">
      <t>フクカイチョウ</t>
    </rPh>
    <rPh sb="7" eb="10">
      <t>シショクイン</t>
    </rPh>
    <rPh sb="11" eb="12">
      <t>メイ</t>
    </rPh>
    <phoneticPr fontId="1"/>
  </si>
  <si>
    <t>対象者10名、福祉委員</t>
    <rPh sb="0" eb="3">
      <t>タイショウシャ</t>
    </rPh>
    <rPh sb="5" eb="6">
      <t>メイ</t>
    </rPh>
    <rPh sb="7" eb="9">
      <t>フクシ</t>
    </rPh>
    <rPh sb="9" eb="11">
      <t>イイン</t>
    </rPh>
    <phoneticPr fontId="1"/>
  </si>
  <si>
    <t>自主防災会</t>
    <rPh sb="0" eb="2">
      <t>ジシュ</t>
    </rPh>
    <rPh sb="2" eb="4">
      <t>ボウサイ</t>
    </rPh>
    <rPh sb="4" eb="5">
      <t>カイ</t>
    </rPh>
    <phoneticPr fontId="1"/>
  </si>
  <si>
    <t>高齢者、福祉委員</t>
    <rPh sb="0" eb="3">
      <t>コウレイシャ</t>
    </rPh>
    <rPh sb="4" eb="6">
      <t>フクシ</t>
    </rPh>
    <rPh sb="6" eb="8">
      <t>イイン</t>
    </rPh>
    <phoneticPr fontId="1"/>
  </si>
  <si>
    <t>フェニックスの丘 婦人部</t>
    <rPh sb="7" eb="8">
      <t>オカ</t>
    </rPh>
    <rPh sb="9" eb="11">
      <t>フジン</t>
    </rPh>
    <rPh sb="11" eb="12">
      <t>ブ</t>
    </rPh>
    <phoneticPr fontId="1"/>
  </si>
  <si>
    <t>子育てママ、福祉委員</t>
    <rPh sb="0" eb="2">
      <t>コソダ</t>
    </rPh>
    <rPh sb="6" eb="8">
      <t>フクシ</t>
    </rPh>
    <rPh sb="8" eb="10">
      <t>イイン</t>
    </rPh>
    <phoneticPr fontId="1"/>
  </si>
  <si>
    <t>町内会4役員6名、監事</t>
    <rPh sb="0" eb="2">
      <t>チョウナイ</t>
    </rPh>
    <rPh sb="2" eb="3">
      <t>カイ</t>
    </rPh>
    <rPh sb="4" eb="6">
      <t>ヤクイン</t>
    </rPh>
    <rPh sb="7" eb="8">
      <t>メイ</t>
    </rPh>
    <rPh sb="9" eb="11">
      <t>カンジ</t>
    </rPh>
    <phoneticPr fontId="1"/>
  </si>
  <si>
    <t>令和元年度 フェニックスの丘町内会 決算書</t>
    <rPh sb="0" eb="2">
      <t>レイワ</t>
    </rPh>
    <rPh sb="2" eb="4">
      <t>ガンネン</t>
    </rPh>
    <rPh sb="4" eb="5">
      <t>ド</t>
    </rPh>
    <rPh sb="13" eb="14">
      <t>オカ</t>
    </rPh>
    <rPh sb="14" eb="16">
      <t>チョウナイ</t>
    </rPh>
    <rPh sb="16" eb="17">
      <t>カイ</t>
    </rPh>
    <rPh sb="18" eb="21">
      <t>ケッサンショ</t>
    </rPh>
    <phoneticPr fontId="1"/>
  </si>
  <si>
    <t>至　令和元年1月31日</t>
    <rPh sb="0" eb="1">
      <t>イタ</t>
    </rPh>
    <rPh sb="2" eb="4">
      <t>レイワ</t>
    </rPh>
    <rPh sb="4" eb="6">
      <t>ガンネン</t>
    </rPh>
    <rPh sb="7" eb="8">
      <t>ガツ</t>
    </rPh>
    <rPh sb="10" eb="11">
      <t>ニチ</t>
    </rPh>
    <phoneticPr fontId="1"/>
  </si>
  <si>
    <t>自　平成30年2月 1日</t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1"/>
  </si>
  <si>
    <t>収入合計金額</t>
    <rPh sb="0" eb="2">
      <t>シュウニュウ</t>
    </rPh>
    <rPh sb="2" eb="4">
      <t>ゴウケイ</t>
    </rPh>
    <rPh sb="4" eb="6">
      <t>キンガク</t>
    </rPh>
    <phoneticPr fontId="1"/>
  </si>
  <si>
    <t>支出合計金額</t>
    <rPh sb="0" eb="2">
      <t>シシュツ</t>
    </rPh>
    <rPh sb="2" eb="4">
      <t>ゴウケイ</t>
    </rPh>
    <rPh sb="4" eb="6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</si>
  <si>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</si>
  <si>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</si>
  <si>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</si>
  <si>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</si>
  <si>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</si>
  <si>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本年度決算額</t>
    <rPh sb="0" eb="3">
      <t>ホンネンド</t>
    </rPh>
    <rPh sb="3" eb="5">
      <t>ケッサン</t>
    </rPh>
    <rPh sb="5" eb="6">
      <t>ガク</t>
    </rPh>
    <phoneticPr fontId="1"/>
  </si>
  <si>
    <t>増減</t>
    <rPh sb="0" eb="2">
      <t>ゾウゲン</t>
    </rPh>
    <phoneticPr fontId="1"/>
  </si>
  <si>
    <t>付記</t>
    <rPh sb="0" eb="2">
      <t>フキ</t>
    </rPh>
    <phoneticPr fontId="1"/>
  </si>
  <si>
    <t>繰越金</t>
    <rPh sb="0" eb="2">
      <t>クリコシ</t>
    </rPh>
    <rPh sb="2" eb="3">
      <t>キン</t>
    </rPh>
    <phoneticPr fontId="1"/>
  </si>
  <si>
    <t>町内会会費</t>
    <rPh sb="0" eb="2">
      <t>チョウナイ</t>
    </rPh>
    <rPh sb="2" eb="3">
      <t>カイ</t>
    </rPh>
    <rPh sb="3" eb="5">
      <t>カイヒ</t>
    </rPh>
    <phoneticPr fontId="1"/>
  </si>
  <si>
    <t>助成金</t>
    <rPh sb="0" eb="3">
      <t>ジョセイキン</t>
    </rPh>
    <phoneticPr fontId="1"/>
  </si>
  <si>
    <t>雑収入</t>
    <rPh sb="0" eb="3">
      <t>ザッシュウニュウ</t>
    </rPh>
    <phoneticPr fontId="1"/>
  </si>
  <si>
    <t>（単位:円）</t>
    <rPh sb="1" eb="3">
      <t>タンイ</t>
    </rPh>
    <rPh sb="4" eb="5">
      <t>エン</t>
    </rPh>
    <phoneticPr fontId="1"/>
  </si>
  <si>
    <t>支出の部</t>
    <rPh sb="0" eb="2">
      <t>シシュツ</t>
    </rPh>
    <rPh sb="3" eb="4">
      <t>ブ</t>
    </rPh>
    <phoneticPr fontId="1"/>
  </si>
  <si>
    <t>会議費</t>
    <rPh sb="0" eb="2">
      <t>カイギ</t>
    </rPh>
    <rPh sb="2" eb="3">
      <t>ヒ</t>
    </rPh>
    <phoneticPr fontId="1"/>
  </si>
  <si>
    <t>①総会費</t>
    <rPh sb="1" eb="2">
      <t>ソウ</t>
    </rPh>
    <rPh sb="2" eb="4">
      <t>カイヒ</t>
    </rPh>
    <phoneticPr fontId="1"/>
  </si>
  <si>
    <t>②役員会費</t>
    <rPh sb="1" eb="3">
      <t>ヤクイン</t>
    </rPh>
    <rPh sb="3" eb="5">
      <t>カイヒ</t>
    </rPh>
    <phoneticPr fontId="1"/>
  </si>
  <si>
    <t>事務費</t>
    <rPh sb="0" eb="3">
      <t>ジムヒ</t>
    </rPh>
    <phoneticPr fontId="1"/>
  </si>
  <si>
    <t>①役員手当</t>
    <rPh sb="1" eb="3">
      <t>ヤクイン</t>
    </rPh>
    <rPh sb="3" eb="5">
      <t>テアテ</t>
    </rPh>
    <phoneticPr fontId="1"/>
  </si>
  <si>
    <t>②印刷・消耗品費</t>
    <rPh sb="1" eb="3">
      <t>インサツ</t>
    </rPh>
    <rPh sb="4" eb="6">
      <t>ショウモウ</t>
    </rPh>
    <rPh sb="6" eb="7">
      <t>ヒン</t>
    </rPh>
    <rPh sb="7" eb="8">
      <t>ヒ</t>
    </rPh>
    <phoneticPr fontId="1"/>
  </si>
  <si>
    <t>事業費</t>
    <rPh sb="0" eb="3">
      <t>ジギョウヒ</t>
    </rPh>
    <phoneticPr fontId="1"/>
  </si>
  <si>
    <t>公益的支出費</t>
    <rPh sb="0" eb="3">
      <t>コウエキテキ</t>
    </rPh>
    <rPh sb="3" eb="5">
      <t>シシュツ</t>
    </rPh>
    <rPh sb="5" eb="6">
      <t>ヒ</t>
    </rPh>
    <phoneticPr fontId="1"/>
  </si>
  <si>
    <t>①警防費</t>
    <rPh sb="1" eb="3">
      <t>ケイボウ</t>
    </rPh>
    <rPh sb="3" eb="4">
      <t>ヒ</t>
    </rPh>
    <phoneticPr fontId="1"/>
  </si>
  <si>
    <t>②借地料</t>
    <rPh sb="1" eb="4">
      <t>シャクチリョウ</t>
    </rPh>
    <phoneticPr fontId="1"/>
  </si>
  <si>
    <t>③通信費</t>
    <rPh sb="1" eb="4">
      <t>ツウシンヒ</t>
    </rPh>
    <phoneticPr fontId="1"/>
  </si>
  <si>
    <t>④火災保険</t>
    <rPh sb="1" eb="3">
      <t>カサイ</t>
    </rPh>
    <rPh sb="3" eb="5">
      <t>ホケン</t>
    </rPh>
    <phoneticPr fontId="1"/>
  </si>
  <si>
    <t>⑤慶弔費</t>
    <rPh sb="1" eb="3">
      <t>ケイチョウ</t>
    </rPh>
    <rPh sb="3" eb="4">
      <t>ヒ</t>
    </rPh>
    <phoneticPr fontId="1"/>
  </si>
  <si>
    <t>⑥衛生費</t>
    <rPh sb="1" eb="4">
      <t>エイセイヒ</t>
    </rPh>
    <phoneticPr fontId="1"/>
  </si>
  <si>
    <t>⑦消防設備費</t>
    <rPh sb="1" eb="3">
      <t>ショウボウ</t>
    </rPh>
    <rPh sb="3" eb="5">
      <t>セツビ</t>
    </rPh>
    <rPh sb="5" eb="6">
      <t>ヒ</t>
    </rPh>
    <phoneticPr fontId="1"/>
  </si>
  <si>
    <t>⑧維持管理費</t>
    <rPh sb="1" eb="3">
      <t>イジ</t>
    </rPh>
    <rPh sb="3" eb="6">
      <t>カンリヒ</t>
    </rPh>
    <phoneticPr fontId="1"/>
  </si>
  <si>
    <t>水道光熱費</t>
    <rPh sb="0" eb="2">
      <t>スイドウ</t>
    </rPh>
    <rPh sb="2" eb="5">
      <t>コウネツヒ</t>
    </rPh>
    <phoneticPr fontId="1"/>
  </si>
  <si>
    <t>①電気料金</t>
    <rPh sb="1" eb="3">
      <t>デンキ</t>
    </rPh>
    <rPh sb="3" eb="5">
      <t>リョウキン</t>
    </rPh>
    <phoneticPr fontId="1"/>
  </si>
  <si>
    <t>②ガス・灯油料金</t>
    <rPh sb="4" eb="6">
      <t>トウユ</t>
    </rPh>
    <rPh sb="6" eb="8">
      <t>リョウキン</t>
    </rPh>
    <phoneticPr fontId="1"/>
  </si>
  <si>
    <t>③上下水道料金</t>
    <rPh sb="1" eb="3">
      <t>ジョウゲ</t>
    </rPh>
    <rPh sb="3" eb="5">
      <t>スイドウ</t>
    </rPh>
    <rPh sb="5" eb="7">
      <t>リョウキン</t>
    </rPh>
    <phoneticPr fontId="1"/>
  </si>
  <si>
    <t>雑費</t>
    <rPh sb="0" eb="2">
      <t>ザッピ</t>
    </rPh>
    <phoneticPr fontId="1"/>
  </si>
  <si>
    <t>予備費</t>
    <rPh sb="0" eb="3">
      <t>ヨビヒ</t>
    </rPh>
    <phoneticPr fontId="1"/>
  </si>
  <si>
    <t>会員</t>
    <rPh sb="0" eb="2">
      <t>カイイン</t>
    </rPh>
    <phoneticPr fontId="1"/>
  </si>
  <si>
    <t>世帯</t>
    <rPh sb="0" eb="2">
      <t>セタイ</t>
    </rPh>
    <phoneticPr fontId="1"/>
  </si>
  <si>
    <t>途中転出</t>
    <rPh sb="0" eb="2">
      <t>トチュウ</t>
    </rPh>
    <rPh sb="2" eb="4">
      <t>テンシュツ</t>
    </rPh>
    <phoneticPr fontId="1"/>
  </si>
  <si>
    <t>長期不在</t>
    <rPh sb="0" eb="2">
      <t>チョウキ</t>
    </rPh>
    <rPh sb="2" eb="4">
      <t>フザイ</t>
    </rPh>
    <phoneticPr fontId="1"/>
  </si>
  <si>
    <t>途中入会</t>
    <rPh sb="0" eb="2">
      <t>トチュウ</t>
    </rPh>
    <rPh sb="2" eb="4">
      <t>ニュウカイ</t>
    </rPh>
    <phoneticPr fontId="1"/>
  </si>
  <si>
    <t>集合住宅</t>
    <rPh sb="0" eb="2">
      <t>シュウゴウ</t>
    </rPh>
    <rPh sb="2" eb="4">
      <t>ジュウタク</t>
    </rPh>
    <phoneticPr fontId="1"/>
  </si>
  <si>
    <t>計</t>
    <rPh sb="0" eb="1">
      <t>ケイ</t>
    </rPh>
    <phoneticPr fontId="1"/>
  </si>
  <si>
    <t>公園管理費</t>
    <rPh sb="0" eb="2">
      <t>コウエン</t>
    </rPh>
    <rPh sb="2" eb="5">
      <t>カンリヒ</t>
    </rPh>
    <phoneticPr fontId="1"/>
  </si>
  <si>
    <t>円</t>
    <rPh sb="0" eb="1">
      <t>エン</t>
    </rPh>
    <phoneticPr fontId="1"/>
  </si>
  <si>
    <t>市道清掃謝礼</t>
    <rPh sb="0" eb="2">
      <t>シドウ</t>
    </rPh>
    <rPh sb="2" eb="4">
      <t>セイソウ</t>
    </rPh>
    <rPh sb="4" eb="6">
      <t>シャレイ</t>
    </rPh>
    <phoneticPr fontId="1"/>
  </si>
  <si>
    <t>防犯灯電気料金</t>
    <rPh sb="0" eb="3">
      <t>ボウハントウ</t>
    </rPh>
    <rPh sb="3" eb="5">
      <t>デンキ</t>
    </rPh>
    <rPh sb="5" eb="7">
      <t>リョウキン</t>
    </rPh>
    <phoneticPr fontId="1"/>
  </si>
  <si>
    <t>管球交換</t>
    <rPh sb="0" eb="2">
      <t>カンキュウ</t>
    </rPh>
    <rPh sb="2" eb="4">
      <t>コウカン</t>
    </rPh>
    <phoneticPr fontId="1"/>
  </si>
  <si>
    <t>ふれあいセンター
使用料</t>
    <rPh sb="9" eb="12">
      <t>シヨウリョウ</t>
    </rPh>
    <phoneticPr fontId="1"/>
  </si>
  <si>
    <t>件</t>
    <rPh sb="0" eb="1">
      <t>ケン</t>
    </rPh>
    <phoneticPr fontId="1"/>
  </si>
  <si>
    <t>預金利子</t>
    <rPh sb="0" eb="2">
      <t>ヨキン</t>
    </rPh>
    <rPh sb="2" eb="4">
      <t>リシ</t>
    </rPh>
    <phoneticPr fontId="1"/>
  </si>
  <si>
    <t>【収入の部】</t>
    <rPh sb="1" eb="3">
      <t>シュウニュウ</t>
    </rPh>
    <rPh sb="4" eb="5">
      <t>ブ</t>
    </rPh>
    <phoneticPr fontId="1"/>
  </si>
  <si>
    <t>【支出の部】</t>
    <rPh sb="1" eb="3">
      <t>シシュツ</t>
    </rPh>
    <rPh sb="4" eb="5">
      <t>ブ</t>
    </rPh>
    <phoneticPr fontId="1"/>
  </si>
  <si>
    <t>①</t>
    <phoneticPr fontId="1"/>
  </si>
  <si>
    <t>役員手当</t>
    <rPh sb="0" eb="2">
      <t>ヤクイン</t>
    </rPh>
    <rPh sb="2" eb="4">
      <t>テアテ</t>
    </rPh>
    <phoneticPr fontId="1"/>
  </si>
  <si>
    <t>町内会長</t>
    <rPh sb="0" eb="2">
      <t>チョウナイ</t>
    </rPh>
    <rPh sb="2" eb="4">
      <t>カイチョウ</t>
    </rPh>
    <phoneticPr fontId="1"/>
  </si>
  <si>
    <t>役員</t>
    <rPh sb="0" eb="2">
      <t>ヤクイン</t>
    </rPh>
    <phoneticPr fontId="1"/>
  </si>
  <si>
    <t>監事</t>
    <rPh sb="0" eb="2">
      <t>カンジ</t>
    </rPh>
    <phoneticPr fontId="1"/>
  </si>
  <si>
    <t>班長</t>
    <rPh sb="0" eb="2">
      <t>ハンチョウ</t>
    </rPh>
    <phoneticPr fontId="1"/>
  </si>
  <si>
    <t>名</t>
    <rPh sb="0" eb="1">
      <t>メイ</t>
    </rPh>
    <phoneticPr fontId="1"/>
  </si>
  <si>
    <t>②</t>
    <phoneticPr fontId="1"/>
  </si>
  <si>
    <t>印刷・消耗品費</t>
    <rPh sb="0" eb="2">
      <t>インサツ</t>
    </rPh>
    <rPh sb="3" eb="5">
      <t>ショウモウ</t>
    </rPh>
    <rPh sb="5" eb="6">
      <t>ヒン</t>
    </rPh>
    <rPh sb="6" eb="7">
      <t>ヒ</t>
    </rPh>
    <phoneticPr fontId="1"/>
  </si>
  <si>
    <t>事務用品</t>
    <rPh sb="0" eb="2">
      <t>ジム</t>
    </rPh>
    <rPh sb="2" eb="4">
      <t>ヨウヒン</t>
    </rPh>
    <phoneticPr fontId="1"/>
  </si>
  <si>
    <t>コピー用紙</t>
    <rPh sb="3" eb="5">
      <t>ヨウシ</t>
    </rPh>
    <phoneticPr fontId="1"/>
  </si>
  <si>
    <t>口</t>
    <rPh sb="0" eb="1">
      <t>クチ</t>
    </rPh>
    <phoneticPr fontId="1"/>
  </si>
  <si>
    <t>コピーカウント数</t>
    <rPh sb="7" eb="8">
      <t>スウ</t>
    </rPh>
    <phoneticPr fontId="1"/>
  </si>
  <si>
    <t>梱</t>
    <rPh sb="0" eb="1">
      <t>コン</t>
    </rPh>
    <phoneticPr fontId="1"/>
  </si>
  <si>
    <t>①体育費</t>
    <rPh sb="1" eb="3">
      <t>タイイク</t>
    </rPh>
    <rPh sb="3" eb="4">
      <t>ヒ</t>
    </rPh>
    <phoneticPr fontId="1"/>
  </si>
  <si>
    <t>②防犯対策費</t>
    <rPh sb="1" eb="3">
      <t>ボウハン</t>
    </rPh>
    <rPh sb="3" eb="5">
      <t>タイサク</t>
    </rPh>
    <rPh sb="5" eb="6">
      <t>ヒ</t>
    </rPh>
    <phoneticPr fontId="1"/>
  </si>
  <si>
    <t>③災害対策費</t>
    <rPh sb="1" eb="3">
      <t>サイガイ</t>
    </rPh>
    <rPh sb="3" eb="5">
      <t>タイサク</t>
    </rPh>
    <rPh sb="5" eb="6">
      <t>ヒ</t>
    </rPh>
    <phoneticPr fontId="1"/>
  </si>
  <si>
    <t>④清掃活動費</t>
    <rPh sb="1" eb="3">
      <t>セイソウ</t>
    </rPh>
    <rPh sb="3" eb="5">
      <t>カツドウ</t>
    </rPh>
    <rPh sb="5" eb="6">
      <t>ヒ</t>
    </rPh>
    <phoneticPr fontId="1"/>
  </si>
  <si>
    <t>ソフトボール交流大会</t>
    <rPh sb="6" eb="8">
      <t>コウリュウ</t>
    </rPh>
    <rPh sb="8" eb="10">
      <t>タイカイ</t>
    </rPh>
    <phoneticPr fontId="1"/>
  </si>
  <si>
    <t>ソフトボール交流大会</t>
    <rPh sb="6" eb="8">
      <t>コウリュウ</t>
    </rPh>
    <rPh sb="8" eb="10">
      <t>タイカイ</t>
    </rPh>
    <phoneticPr fontId="1"/>
  </si>
  <si>
    <t xml:space="preserve">② </t>
    <phoneticPr fontId="1"/>
  </si>
  <si>
    <t>防犯対策費</t>
    <rPh sb="0" eb="2">
      <t>ボウハン</t>
    </rPh>
    <rPh sb="2" eb="4">
      <t>タイサク</t>
    </rPh>
    <rPh sb="4" eb="5">
      <t>ヒ</t>
    </rPh>
    <phoneticPr fontId="1"/>
  </si>
  <si>
    <t>サイレン電気料</t>
    <rPh sb="4" eb="6">
      <t>デンキ</t>
    </rPh>
    <rPh sb="6" eb="7">
      <t>リョウ</t>
    </rPh>
    <phoneticPr fontId="1"/>
  </si>
  <si>
    <t>管球修理</t>
    <rPh sb="0" eb="2">
      <t>カンキュウ</t>
    </rPh>
    <rPh sb="2" eb="4">
      <t>シュウリ</t>
    </rPh>
    <phoneticPr fontId="1"/>
  </si>
  <si>
    <t>新規設置</t>
    <rPh sb="0" eb="2">
      <t>シンキ</t>
    </rPh>
    <rPh sb="2" eb="4">
      <t>セッチ</t>
    </rPh>
    <phoneticPr fontId="1"/>
  </si>
  <si>
    <t>③</t>
    <phoneticPr fontId="1"/>
  </si>
  <si>
    <t>災害対策費</t>
    <rPh sb="0" eb="2">
      <t>サイガイ</t>
    </rPh>
    <rPh sb="2" eb="4">
      <t>タイサク</t>
    </rPh>
    <rPh sb="4" eb="5">
      <t>ヒ</t>
    </rPh>
    <phoneticPr fontId="1"/>
  </si>
  <si>
    <t>自主防災会支援金</t>
    <rPh sb="0" eb="2">
      <t>ジシュ</t>
    </rPh>
    <rPh sb="2" eb="4">
      <t>ボウサイ</t>
    </rPh>
    <rPh sb="4" eb="5">
      <t>カイ</t>
    </rPh>
    <rPh sb="5" eb="8">
      <t>シエンキン</t>
    </rPh>
    <phoneticPr fontId="1"/>
  </si>
  <si>
    <t>災害時対策費用</t>
    <rPh sb="0" eb="2">
      <t>サイガイ</t>
    </rPh>
    <rPh sb="2" eb="3">
      <t>ジ</t>
    </rPh>
    <rPh sb="3" eb="5">
      <t>タイサク</t>
    </rPh>
    <rPh sb="5" eb="7">
      <t>ヒヨウ</t>
    </rPh>
    <phoneticPr fontId="1"/>
  </si>
  <si>
    <t>④</t>
    <phoneticPr fontId="1"/>
  </si>
  <si>
    <t>清掃活動費</t>
    <rPh sb="0" eb="2">
      <t>セイソウ</t>
    </rPh>
    <rPh sb="2" eb="4">
      <t>カツドウ</t>
    </rPh>
    <rPh sb="4" eb="5">
      <t>ヒ</t>
    </rPh>
    <phoneticPr fontId="1"/>
  </si>
  <si>
    <t>草刈り機借用費</t>
    <rPh sb="0" eb="2">
      <t>クサカ</t>
    </rPh>
    <rPh sb="3" eb="4">
      <t>キ</t>
    </rPh>
    <rPh sb="4" eb="6">
      <t>シャクヨウ</t>
    </rPh>
    <rPh sb="6" eb="7">
      <t>ヒ</t>
    </rPh>
    <phoneticPr fontId="1"/>
  </si>
  <si>
    <t>燃料費</t>
    <rPh sb="0" eb="3">
      <t>ネンリョウヒ</t>
    </rPh>
    <phoneticPr fontId="1"/>
  </si>
  <si>
    <t>⑤町内会保険</t>
    <rPh sb="1" eb="3">
      <t>チョウナイ</t>
    </rPh>
    <rPh sb="3" eb="4">
      <t>カイ</t>
    </rPh>
    <rPh sb="4" eb="6">
      <t>ホケン</t>
    </rPh>
    <phoneticPr fontId="1"/>
  </si>
  <si>
    <t>活動保険費 全世帯分</t>
    <rPh sb="0" eb="2">
      <t>カツドウ</t>
    </rPh>
    <rPh sb="2" eb="4">
      <t>ホケン</t>
    </rPh>
    <rPh sb="4" eb="5">
      <t>ヒ</t>
    </rPh>
    <rPh sb="6" eb="9">
      <t>ゼンセタイ</t>
    </rPh>
    <rPh sb="9" eb="10">
      <t>ブン</t>
    </rPh>
    <phoneticPr fontId="1"/>
  </si>
  <si>
    <t>式</t>
    <rPh sb="0" eb="1">
      <t>シキ</t>
    </rPh>
    <phoneticPr fontId="1"/>
  </si>
  <si>
    <t>①</t>
    <phoneticPr fontId="1"/>
  </si>
  <si>
    <t>総会</t>
    <rPh sb="0" eb="2">
      <t>ソウカイ</t>
    </rPh>
    <phoneticPr fontId="1"/>
  </si>
  <si>
    <t>会議費</t>
    <rPh sb="0" eb="2">
      <t>カイギ</t>
    </rPh>
    <rPh sb="2" eb="3">
      <t>ヒ</t>
    </rPh>
    <phoneticPr fontId="1"/>
  </si>
  <si>
    <t>総会 会場費</t>
    <rPh sb="0" eb="2">
      <t>ソウカイ</t>
    </rPh>
    <rPh sb="3" eb="5">
      <t>カイジョウ</t>
    </rPh>
    <rPh sb="5" eb="6">
      <t>ヒ</t>
    </rPh>
    <phoneticPr fontId="1"/>
  </si>
  <si>
    <t>印刷物</t>
    <rPh sb="0" eb="3">
      <t>インサツブツ</t>
    </rPh>
    <phoneticPr fontId="1"/>
  </si>
  <si>
    <t>お茶ペットボトル</t>
    <rPh sb="1" eb="2">
      <t>チャ</t>
    </rPh>
    <phoneticPr fontId="1"/>
  </si>
  <si>
    <t>懇親会</t>
    <rPh sb="0" eb="2">
      <t>コンシン</t>
    </rPh>
    <rPh sb="2" eb="3">
      <t>カイ</t>
    </rPh>
    <phoneticPr fontId="1"/>
  </si>
  <si>
    <t>組</t>
    <rPh sb="0" eb="1">
      <t>クミ</t>
    </rPh>
    <phoneticPr fontId="1"/>
  </si>
  <si>
    <t>本</t>
    <rPh sb="0" eb="1">
      <t>ホン</t>
    </rPh>
    <phoneticPr fontId="1"/>
  </si>
  <si>
    <t>人</t>
    <rPh sb="0" eb="1">
      <t>ニン</t>
    </rPh>
    <phoneticPr fontId="1"/>
  </si>
  <si>
    <t>役員会議</t>
    <rPh sb="0" eb="2">
      <t>ヤクイン</t>
    </rPh>
    <rPh sb="2" eb="4">
      <t>カイギ</t>
    </rPh>
    <phoneticPr fontId="1"/>
  </si>
  <si>
    <t>町内会4役員8名</t>
    <rPh sb="0" eb="2">
      <t>チョウナイ</t>
    </rPh>
    <rPh sb="2" eb="3">
      <t>カイ</t>
    </rPh>
    <rPh sb="4" eb="6">
      <t>ヤクイン</t>
    </rPh>
    <rPh sb="7" eb="8">
      <t>メイ</t>
    </rPh>
    <phoneticPr fontId="1"/>
  </si>
  <si>
    <t>警防費</t>
    <rPh sb="0" eb="2">
      <t>ケイボウ</t>
    </rPh>
    <rPh sb="2" eb="3">
      <t>ヒ</t>
    </rPh>
    <phoneticPr fontId="1"/>
  </si>
  <si>
    <t>消防団への助成金</t>
    <rPh sb="0" eb="3">
      <t>ショウボウダン</t>
    </rPh>
    <rPh sb="5" eb="8">
      <t>ジョセイキン</t>
    </rPh>
    <phoneticPr fontId="1"/>
  </si>
  <si>
    <t>内訳　支出の部 ２－②の通り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</si>
  <si>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支出の部 ２－①の通り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</si>
  <si>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支出の部 １－①の通り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</si>
  <si>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収入の部２の通り</t>
    <rPh sb="0" eb="2">
      <t>ウチワケ</t>
    </rPh>
    <rPh sb="3" eb="5">
      <t>シュウニュウ</t>
    </rPh>
    <rPh sb="6" eb="7">
      <t>ブ</t>
    </rPh>
    <rPh sb="9" eb="10">
      <t>トオ</t>
    </rPh>
    <phoneticPr fontId="1"/>
  </si>
  <si>
    <t>内訳　収入の部３の通り</t>
    <rPh sb="0" eb="2">
      <t>ウチワケ</t>
    </rPh>
    <rPh sb="3" eb="5">
      <t>シュウニュウ</t>
    </rPh>
    <rPh sb="6" eb="7">
      <t>ブ</t>
    </rPh>
    <rPh sb="9" eb="10">
      <t>トオ</t>
    </rPh>
    <phoneticPr fontId="1"/>
  </si>
  <si>
    <t>内訳　収入の部４の通り</t>
    <rPh sb="0" eb="2">
      <t>ウチワケ</t>
    </rPh>
    <rPh sb="3" eb="5">
      <t>シュウニュウ</t>
    </rPh>
    <rPh sb="6" eb="7">
      <t>ブ</t>
    </rPh>
    <rPh sb="9" eb="10">
      <t>トオ</t>
    </rPh>
    <phoneticPr fontId="1"/>
  </si>
  <si>
    <t>内訳　支出の部 ３－②の通り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</si>
  <si>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支出の部 ３－③の通り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</si>
  <si>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支出の部 ３－④の通り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</si>
  <si>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消火器設置場所</t>
    <rPh sb="0" eb="3">
      <t>ショウカキ</t>
    </rPh>
    <rPh sb="3" eb="5">
      <t>セッチ</t>
    </rPh>
    <rPh sb="5" eb="7">
      <t>バショ</t>
    </rPh>
    <phoneticPr fontId="1"/>
  </si>
  <si>
    <t>役員間連絡用通信費補助</t>
    <rPh sb="0" eb="2">
      <t>ヤクイン</t>
    </rPh>
    <rPh sb="2" eb="3">
      <t>カン</t>
    </rPh>
    <rPh sb="3" eb="5">
      <t>レンラク</t>
    </rPh>
    <rPh sb="5" eb="6">
      <t>ヨウ</t>
    </rPh>
    <rPh sb="6" eb="9">
      <t>ツウシンヒ</t>
    </rPh>
    <rPh sb="9" eb="11">
      <t>ホジョ</t>
    </rPh>
    <phoneticPr fontId="1"/>
  </si>
  <si>
    <t>集会所</t>
    <rPh sb="0" eb="2">
      <t>シュウカイ</t>
    </rPh>
    <rPh sb="2" eb="3">
      <t>ジョ</t>
    </rPh>
    <phoneticPr fontId="1"/>
  </si>
  <si>
    <t>おくやみ</t>
    <phoneticPr fontId="1"/>
  </si>
  <si>
    <t>集会所の掃除用品、衛生関連</t>
    <rPh sb="0" eb="2">
      <t>シュウカイ</t>
    </rPh>
    <rPh sb="2" eb="3">
      <t>ジョ</t>
    </rPh>
    <rPh sb="4" eb="6">
      <t>ソウジ</t>
    </rPh>
    <rPh sb="6" eb="8">
      <t>ヨウヒン</t>
    </rPh>
    <rPh sb="9" eb="11">
      <t>エイセイ</t>
    </rPh>
    <rPh sb="11" eb="13">
      <t>カンレン</t>
    </rPh>
    <phoneticPr fontId="1"/>
  </si>
  <si>
    <t>消防設備交換一式</t>
    <rPh sb="0" eb="2">
      <t>ショウボウ</t>
    </rPh>
    <rPh sb="2" eb="4">
      <t>セツビ</t>
    </rPh>
    <rPh sb="4" eb="6">
      <t>コウカン</t>
    </rPh>
    <rPh sb="6" eb="8">
      <t>イッシキ</t>
    </rPh>
    <phoneticPr fontId="1"/>
  </si>
  <si>
    <t>集会所カーペット替え</t>
    <rPh sb="0" eb="2">
      <t>シュウカイ</t>
    </rPh>
    <rPh sb="2" eb="3">
      <t>ジョ</t>
    </rPh>
    <rPh sb="8" eb="9">
      <t>カ</t>
    </rPh>
    <phoneticPr fontId="1"/>
  </si>
  <si>
    <t>負担金</t>
    <rPh sb="0" eb="3">
      <t>フタンキン</t>
    </rPh>
    <phoneticPr fontId="1"/>
  </si>
  <si>
    <t>①夏まつり</t>
    <rPh sb="1" eb="2">
      <t>ナツ</t>
    </rPh>
    <phoneticPr fontId="1"/>
  </si>
  <si>
    <t>夏まつり会費</t>
    <rPh sb="0" eb="1">
      <t>ナツ</t>
    </rPh>
    <rPh sb="4" eb="6">
      <t>カイヒ</t>
    </rPh>
    <phoneticPr fontId="1"/>
  </si>
  <si>
    <t>②各種負担金</t>
    <rPh sb="1" eb="3">
      <t>カクシュ</t>
    </rPh>
    <rPh sb="3" eb="6">
      <t>フタンキン</t>
    </rPh>
    <phoneticPr fontId="1"/>
  </si>
  <si>
    <t>福祉部</t>
    <rPh sb="0" eb="2">
      <t>フクシ</t>
    </rPh>
    <rPh sb="2" eb="3">
      <t>ブ</t>
    </rPh>
    <phoneticPr fontId="1"/>
  </si>
  <si>
    <t>子ども会</t>
    <rPh sb="0" eb="1">
      <t>コ</t>
    </rPh>
    <rPh sb="3" eb="4">
      <t>カイ</t>
    </rPh>
    <phoneticPr fontId="1"/>
  </si>
  <si>
    <t>町内会パソコン関連機器</t>
    <rPh sb="0" eb="2">
      <t>チョウナイ</t>
    </rPh>
    <rPh sb="2" eb="3">
      <t>カイ</t>
    </rPh>
    <rPh sb="7" eb="9">
      <t>カンレン</t>
    </rPh>
    <rPh sb="9" eb="11">
      <t>キキ</t>
    </rPh>
    <phoneticPr fontId="1"/>
  </si>
  <si>
    <t>収支の内訳について</t>
    <rPh sb="0" eb="2">
      <t>シュウシ</t>
    </rPh>
    <rPh sb="3" eb="5">
      <t>ウチワケ</t>
    </rPh>
    <phoneticPr fontId="1"/>
  </si>
  <si>
    <t>監査の結果、適正な会計であることを認めます。</t>
    <rPh sb="0" eb="2">
      <t>カンサ</t>
    </rPh>
    <rPh sb="3" eb="5">
      <t>ケッカ</t>
    </rPh>
    <rPh sb="6" eb="8">
      <t>テキセイ</t>
    </rPh>
    <rPh sb="9" eb="11">
      <t>カイケイ</t>
    </rPh>
    <rPh sb="17" eb="18">
      <t>ミト</t>
    </rPh>
    <phoneticPr fontId="1"/>
  </si>
  <si>
    <t>監事</t>
    <rPh sb="0" eb="2">
      <t>カンジ</t>
    </rPh>
    <phoneticPr fontId="1"/>
  </si>
  <si>
    <t>上記の通り会計の決算をご承認願います。</t>
    <rPh sb="0" eb="2">
      <t>ジョウキ</t>
    </rPh>
    <rPh sb="3" eb="4">
      <t>トオ</t>
    </rPh>
    <rPh sb="5" eb="7">
      <t>カイケイ</t>
    </rPh>
    <rPh sb="8" eb="10">
      <t>ケッサン</t>
    </rPh>
    <rPh sb="12" eb="14">
      <t>ショウニン</t>
    </rPh>
    <rPh sb="14" eb="15">
      <t>ネガ</t>
    </rPh>
    <phoneticPr fontId="1"/>
  </si>
  <si>
    <t>フェニックスの丘町内会　会長　長岡 太郎</t>
    <rPh sb="7" eb="8">
      <t>オカ</t>
    </rPh>
    <rPh sb="8" eb="10">
      <t>チョウナイ</t>
    </rPh>
    <rPh sb="10" eb="11">
      <t>カイ</t>
    </rPh>
    <rPh sb="12" eb="14">
      <t>カイチョウ</t>
    </rPh>
    <rPh sb="15" eb="17">
      <t>ナガオカ</t>
    </rPh>
    <rPh sb="18" eb="20">
      <t>タロウ</t>
    </rPh>
    <phoneticPr fontId="1"/>
  </si>
  <si>
    <t>次ページへ続く</t>
    <rPh sb="0" eb="1">
      <t>ジ</t>
    </rPh>
    <rPh sb="5" eb="6">
      <t>ツヅ</t>
    </rPh>
    <phoneticPr fontId="1"/>
  </si>
  <si>
    <t>前ページより</t>
    <rPh sb="0" eb="1">
      <t>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</si>
</sst>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#,###&quot;円&quot;"/>
    <numFmt numFmtId="178" formatCode="##&quot;回&quot;"/>
    <numFmt numFmtId="179" formatCode="##&quot;箇&quot;&quot;所&quot;"/>
    <numFmt numFmtId="180" formatCode="##&quot;名&quot;"/>
    <numFmt numFmtId="181" formatCode="##&quot;世&quot;&quot;帯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indent="4"/>
    </xf>
    <xf numFmtId="0" fontId="8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0" xfId="1" applyFont="1">
      <alignment vertical="center"/>
    </xf>
    <xf numFmtId="38" fontId="0" fillId="0" borderId="20" xfId="0" applyNumberFormat="1" applyBorder="1">
      <alignment vertical="center"/>
    </xf>
    <xf numFmtId="38" fontId="0" fillId="0" borderId="22" xfId="0" applyNumberFormat="1" applyBorder="1">
      <alignment vertical="center"/>
    </xf>
    <xf numFmtId="38" fontId="0" fillId="0" borderId="20" xfId="1" applyFont="1" applyBorder="1" applyAlignment="1">
      <alignment vertical="center" wrapText="1"/>
    </xf>
    <xf numFmtId="0" fontId="0" fillId="0" borderId="0" xfId="0" applyAlignment="1">
      <alignment horizontal="left" vertical="center" indent="1"/>
    </xf>
    <xf numFmtId="38" fontId="0" fillId="2" borderId="34" xfId="1" applyFont="1" applyFill="1" applyBorder="1">
      <alignment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0" fontId="0" fillId="0" borderId="33" xfId="0" applyBorder="1">
      <alignment vertical="center"/>
    </xf>
    <xf numFmtId="38" fontId="0" fillId="0" borderId="33" xfId="1" applyFont="1" applyBorder="1">
      <alignment vertical="center"/>
    </xf>
    <xf numFmtId="38" fontId="0" fillId="0" borderId="33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horizontal="left" vertical="center" indent="1"/>
    </xf>
    <xf numFmtId="177" fontId="0" fillId="0" borderId="31" xfId="1" applyNumberFormat="1" applyFont="1" applyBorder="1" applyAlignment="1">
      <alignment vertical="center"/>
    </xf>
    <xf numFmtId="38" fontId="0" fillId="3" borderId="20" xfId="1" applyFont="1" applyFill="1" applyBorder="1">
      <alignment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horizontal="left" vertical="center" indent="1"/>
    </xf>
    <xf numFmtId="177" fontId="0" fillId="0" borderId="39" xfId="1" applyNumberFormat="1" applyFont="1" applyBorder="1" applyAlignment="1">
      <alignment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vertical="center"/>
    </xf>
    <xf numFmtId="177" fontId="0" fillId="0" borderId="28" xfId="1" applyNumberFormat="1" applyFont="1" applyBorder="1" applyAlignment="1">
      <alignment vertical="center"/>
    </xf>
    <xf numFmtId="0" fontId="0" fillId="0" borderId="40" xfId="0" applyBorder="1" applyAlignment="1">
      <alignment horizontal="left" vertical="center" indent="1"/>
    </xf>
    <xf numFmtId="0" fontId="0" fillId="0" borderId="18" xfId="0" applyBorder="1" applyAlignment="1">
      <alignment vertical="center"/>
    </xf>
    <xf numFmtId="177" fontId="0" fillId="0" borderId="41" xfId="1" applyNumberFormat="1" applyFont="1" applyBorder="1" applyAlignment="1">
      <alignment vertical="center"/>
    </xf>
    <xf numFmtId="38" fontId="0" fillId="3" borderId="22" xfId="1" applyFont="1" applyFill="1" applyBorder="1">
      <alignment vertical="center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vertical="center"/>
    </xf>
    <xf numFmtId="177" fontId="0" fillId="0" borderId="25" xfId="1" applyNumberFormat="1" applyFont="1" applyBorder="1" applyAlignment="1">
      <alignment vertical="center"/>
    </xf>
    <xf numFmtId="179" fontId="0" fillId="0" borderId="30" xfId="0" applyNumberFormat="1" applyBorder="1" applyAlignment="1">
      <alignment vertical="center"/>
    </xf>
    <xf numFmtId="38" fontId="0" fillId="3" borderId="42" xfId="1" applyFont="1" applyFill="1" applyBorder="1">
      <alignment vertical="center"/>
    </xf>
    <xf numFmtId="180" fontId="0" fillId="0" borderId="30" xfId="0" applyNumberFormat="1" applyBorder="1" applyAlignment="1">
      <alignment vertical="center"/>
    </xf>
    <xf numFmtId="0" fontId="0" fillId="0" borderId="43" xfId="0" applyBorder="1" applyAlignment="1">
      <alignment horizontal="left" vertical="center" indent="1"/>
    </xf>
    <xf numFmtId="177" fontId="0" fillId="0" borderId="44" xfId="1" applyNumberFormat="1" applyFont="1" applyBorder="1" applyAlignment="1">
      <alignment vertical="center"/>
    </xf>
    <xf numFmtId="38" fontId="0" fillId="0" borderId="36" xfId="1" applyFont="1" applyBorder="1">
      <alignment vertical="center"/>
    </xf>
    <xf numFmtId="181" fontId="0" fillId="0" borderId="0" xfId="0" applyNumberFormat="1" applyBorder="1" applyAlignment="1">
      <alignment vertical="center"/>
    </xf>
    <xf numFmtId="178" fontId="0" fillId="0" borderId="38" xfId="0" applyNumberFormat="1" applyBorder="1" applyAlignment="1">
      <alignment vertical="center"/>
    </xf>
    <xf numFmtId="177" fontId="0" fillId="0" borderId="39" xfId="0" applyNumberFormat="1" applyBorder="1" applyAlignment="1">
      <alignment vertical="center"/>
    </xf>
    <xf numFmtId="0" fontId="11" fillId="0" borderId="0" xfId="0" applyFont="1">
      <alignment vertical="center"/>
    </xf>
    <xf numFmtId="38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left" vertical="center" indent="1"/>
    </xf>
    <xf numFmtId="177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horizontal="left" vertical="center" indent="2"/>
    </xf>
    <xf numFmtId="38" fontId="0" fillId="2" borderId="22" xfId="1" applyFont="1" applyFill="1" applyBorder="1">
      <alignment vertical="center"/>
    </xf>
    <xf numFmtId="38" fontId="0" fillId="0" borderId="18" xfId="1" applyFont="1" applyBorder="1">
      <alignment vertical="center"/>
    </xf>
    <xf numFmtId="0" fontId="0" fillId="0" borderId="18" xfId="0" applyBorder="1" applyAlignment="1">
      <alignment horizontal="left" vertical="center" indent="1"/>
    </xf>
    <xf numFmtId="177" fontId="0" fillId="0" borderId="18" xfId="1" applyNumberFormat="1" applyFont="1" applyBorder="1" applyAlignment="1">
      <alignment vertical="center"/>
    </xf>
    <xf numFmtId="0" fontId="0" fillId="0" borderId="18" xfId="0" applyBorder="1" applyAlignment="1">
      <alignment horizontal="left" vertical="center" indent="4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176" fontId="12" fillId="0" borderId="0" xfId="0" applyNumberFormat="1" applyFont="1" applyAlignment="1">
      <alignment horizontal="left" vertical="center"/>
    </xf>
    <xf numFmtId="58" fontId="12" fillId="0" borderId="0" xfId="0" applyNumberFormat="1" applyFont="1" applyAlignment="1">
      <alignment horizontal="left" vertical="center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34" xfId="0" applyFill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2"/>
    </xf>
    <xf numFmtId="0" fontId="0" fillId="0" borderId="21" xfId="0" applyBorder="1" applyAlignment="1">
      <alignment horizontal="left" vertical="center" indent="2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left" vertical="center" indent="2"/>
    </xf>
    <xf numFmtId="0" fontId="0" fillId="2" borderId="22" xfId="0" applyFill="1" applyBorder="1" applyAlignment="1">
      <alignment horizontal="left" vertical="center" inden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4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7E85-3D60-44B0-95D6-9C197111A513}">
  <dimension ref="A7:H34"/>
  <sheetViews>
    <sheetView topLeftCell="A21" workbookViewId="0">
      <selection activeCell="E13" sqref="E13"/>
    </sheetView>
  </sheetViews>
  <sheetFormatPr defaultRowHeight="17.649999999999999" x14ac:dyDescent="0.7"/>
  <cols>
    <col min="2" max="2" width="4.4375" customWidth="1"/>
    <col min="3" max="3" width="7.75" customWidth="1"/>
    <col min="4" max="4" width="24.5625" customWidth="1"/>
    <col min="5" max="5" width="6.875" customWidth="1"/>
  </cols>
  <sheetData>
    <row r="7" spans="1:8" ht="36" x14ac:dyDescent="0.7">
      <c r="A7" s="84" t="s">
        <v>3</v>
      </c>
      <c r="B7" s="84"/>
      <c r="C7" s="84"/>
      <c r="D7" s="84"/>
      <c r="E7" s="84"/>
      <c r="F7" s="84"/>
      <c r="G7" s="84"/>
      <c r="H7" s="84"/>
    </row>
    <row r="13" spans="1:8" ht="25.9" x14ac:dyDescent="0.7">
      <c r="C13" s="5" t="s">
        <v>0</v>
      </c>
      <c r="D13" s="3">
        <v>43880</v>
      </c>
      <c r="E13" s="2" t="str">
        <f>TEXT(D13,"(aaa)")</f>
        <v>(水)</v>
      </c>
      <c r="F13" s="2" t="s">
        <v>1</v>
      </c>
    </row>
    <row r="14" spans="1:8" x14ac:dyDescent="0.7">
      <c r="C14" s="6"/>
    </row>
    <row r="15" spans="1:8" ht="25.9" x14ac:dyDescent="0.7">
      <c r="C15" s="5" t="s">
        <v>2</v>
      </c>
      <c r="D15" s="7" t="s">
        <v>4</v>
      </c>
    </row>
    <row r="31" spans="1:8" ht="36" x14ac:dyDescent="0.7">
      <c r="A31" s="82" t="s">
        <v>5</v>
      </c>
      <c r="B31" s="82"/>
      <c r="C31" s="82"/>
      <c r="D31" s="82"/>
      <c r="E31" s="82"/>
      <c r="F31" s="82"/>
      <c r="G31" s="82"/>
      <c r="H31" s="82"/>
    </row>
    <row r="34" spans="1:8" ht="29.25" x14ac:dyDescent="0.7">
      <c r="A34" s="83" t="s">
        <v>6</v>
      </c>
      <c r="B34" s="83"/>
      <c r="C34" s="83"/>
      <c r="D34" s="83"/>
      <c r="E34" s="83"/>
      <c r="F34" s="83"/>
      <c r="G34" s="83"/>
      <c r="H34" s="83"/>
    </row>
  </sheetData>
  <mergeCells count="3">
    <mergeCell ref="A31:H31"/>
    <mergeCell ref="A34:H34"/>
    <mergeCell ref="A7:H7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8272-CC11-4E05-B79A-4564CF63FD9F}">
  <sheetPr>
    <pageSetUpPr fitToPage="1"/>
  </sheetPr>
  <dimension ref="A2:I14"/>
  <sheetViews>
    <sheetView topLeftCell="A16" workbookViewId="0">
      <selection activeCell="P9" sqref="P9"/>
    </sheetView>
  </sheetViews>
  <sheetFormatPr defaultRowHeight="17.649999999999999" x14ac:dyDescent="0.7"/>
  <cols>
    <col min="2" max="2" width="4" customWidth="1"/>
    <col min="3" max="3" width="20.0625" customWidth="1"/>
  </cols>
  <sheetData>
    <row r="2" spans="1:9" ht="32.25" x14ac:dyDescent="0.7">
      <c r="A2" s="85" t="s">
        <v>7</v>
      </c>
      <c r="B2" s="85"/>
      <c r="C2" s="85"/>
      <c r="D2" s="85"/>
      <c r="E2" s="85"/>
      <c r="F2" s="85"/>
      <c r="G2" s="85"/>
      <c r="H2" s="85"/>
      <c r="I2" s="85"/>
    </row>
    <row r="4" spans="1:9" s="2" customFormat="1" ht="50.75" customHeight="1" x14ac:dyDescent="0.7">
      <c r="A4" s="2">
        <v>1</v>
      </c>
      <c r="B4" s="2" t="s">
        <v>22</v>
      </c>
      <c r="C4" s="2" t="s">
        <v>23</v>
      </c>
    </row>
    <row r="5" spans="1:9" s="2" customFormat="1" ht="50.75" customHeight="1" x14ac:dyDescent="0.7">
      <c r="A5" s="2">
        <v>2</v>
      </c>
      <c r="B5" s="2" t="s">
        <v>22</v>
      </c>
      <c r="C5" s="2" t="s">
        <v>8</v>
      </c>
    </row>
    <row r="6" spans="1:9" s="2" customFormat="1" ht="50.75" customHeight="1" x14ac:dyDescent="0.7">
      <c r="A6" s="2">
        <v>3</v>
      </c>
      <c r="B6" s="2" t="s">
        <v>22</v>
      </c>
      <c r="C6" s="2" t="s">
        <v>9</v>
      </c>
    </row>
    <row r="7" spans="1:9" s="2" customFormat="1" ht="50.75" customHeight="1" x14ac:dyDescent="0.7">
      <c r="A7" s="2">
        <v>4</v>
      </c>
      <c r="B7" s="2" t="s">
        <v>22</v>
      </c>
      <c r="C7" s="2" t="s">
        <v>24</v>
      </c>
    </row>
    <row r="8" spans="1:9" s="2" customFormat="1" ht="50.75" customHeight="1" x14ac:dyDescent="0.7">
      <c r="C8" s="2" t="s">
        <v>10</v>
      </c>
      <c r="D8" s="2" t="s">
        <v>16</v>
      </c>
    </row>
    <row r="9" spans="1:9" s="2" customFormat="1" ht="50.75" customHeight="1" x14ac:dyDescent="0.7">
      <c r="C9" s="2" t="s">
        <v>11</v>
      </c>
      <c r="D9" s="2" t="s">
        <v>17</v>
      </c>
    </row>
    <row r="10" spans="1:9" s="2" customFormat="1" ht="50.75" customHeight="1" x14ac:dyDescent="0.7">
      <c r="C10" s="2" t="s">
        <v>12</v>
      </c>
      <c r="D10" s="2" t="s">
        <v>18</v>
      </c>
    </row>
    <row r="11" spans="1:9" s="2" customFormat="1" ht="50.75" customHeight="1" x14ac:dyDescent="0.7">
      <c r="C11" s="2" t="s">
        <v>13</v>
      </c>
      <c r="D11" s="2" t="s">
        <v>19</v>
      </c>
    </row>
    <row r="12" spans="1:9" s="2" customFormat="1" ht="50.75" customHeight="1" x14ac:dyDescent="0.7">
      <c r="C12" s="2" t="s">
        <v>14</v>
      </c>
      <c r="D12" s="2" t="s">
        <v>20</v>
      </c>
    </row>
    <row r="13" spans="1:9" s="2" customFormat="1" ht="50.75" customHeight="1" x14ac:dyDescent="0.7">
      <c r="C13" s="2" t="s">
        <v>15</v>
      </c>
      <c r="D13" s="2" t="s">
        <v>21</v>
      </c>
    </row>
    <row r="14" spans="1:9" s="2" customFormat="1" ht="50.75" customHeight="1" x14ac:dyDescent="0.7">
      <c r="A14" s="2">
        <v>5</v>
      </c>
      <c r="B14" s="2" t="s">
        <v>22</v>
      </c>
      <c r="C14" s="2" t="s">
        <v>25</v>
      </c>
    </row>
  </sheetData>
  <mergeCells count="1">
    <mergeCell ref="A2:I2"/>
  </mergeCells>
  <phoneticPr fontId="1"/>
  <pageMargins left="0.7" right="0.7" top="0.75" bottom="0.75" header="0.3" footer="0.3"/>
  <pageSetup paperSize="9" scale="9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6D83-52AE-4A2A-8F8C-A5FE363EE1D6}">
  <sheetPr>
    <pageSetUpPr fitToPage="1"/>
  </sheetPr>
  <dimension ref="A1:M30"/>
  <sheetViews>
    <sheetView workbookViewId="0">
      <selection activeCell="P24" sqref="P24"/>
    </sheetView>
  </sheetViews>
  <sheetFormatPr defaultRowHeight="17.649999999999999" x14ac:dyDescent="0.7"/>
  <cols>
    <col min="1" max="1" width="10.8125" bestFit="1" customWidth="1"/>
    <col min="2" max="4" width="6.5625" style="4" customWidth="1"/>
    <col min="11" max="13" width="10.1875" customWidth="1"/>
  </cols>
  <sheetData>
    <row r="1" spans="1:13" x14ac:dyDescent="0.7">
      <c r="A1" s="4" t="str">
        <f>次第!C8</f>
        <v>第１号議案</v>
      </c>
      <c r="B1" s="9"/>
      <c r="C1" s="9" t="str">
        <f>次第!D8</f>
        <v>令和元年度事業報告、承認について</v>
      </c>
      <c r="D1"/>
    </row>
    <row r="3" spans="1:13" s="8" customFormat="1" ht="29.25" x14ac:dyDescent="0.7">
      <c r="C3" s="10" t="s">
        <v>45</v>
      </c>
      <c r="D3" s="4"/>
    </row>
    <row r="4" spans="1:13" s="8" customFormat="1" ht="29.25" x14ac:dyDescent="0.7">
      <c r="C4" s="10"/>
      <c r="D4" s="4"/>
    </row>
    <row r="5" spans="1:13" ht="18" thickBot="1" x14ac:dyDescent="0.75">
      <c r="B5" s="16" t="s">
        <v>26</v>
      </c>
      <c r="C5" s="16" t="s">
        <v>27</v>
      </c>
      <c r="D5" s="16" t="s">
        <v>28</v>
      </c>
      <c r="E5" s="100" t="s">
        <v>29</v>
      </c>
      <c r="F5" s="100"/>
      <c r="G5" s="100"/>
      <c r="H5" s="100"/>
      <c r="I5" s="100"/>
      <c r="J5" s="17"/>
      <c r="K5" s="100" t="s">
        <v>54</v>
      </c>
      <c r="L5" s="100"/>
      <c r="M5" s="100"/>
    </row>
    <row r="6" spans="1:13" ht="25.5" customHeight="1" x14ac:dyDescent="0.7">
      <c r="A6" s="1">
        <v>43540</v>
      </c>
      <c r="B6" s="101">
        <f>MONTH(A6)</f>
        <v>3</v>
      </c>
      <c r="C6" s="15">
        <f t="shared" ref="C6:C30" si="0">DAY(A6)</f>
        <v>16</v>
      </c>
      <c r="D6" s="15" t="str">
        <f>TEXT(A6,"(aaa)")</f>
        <v>(土)</v>
      </c>
      <c r="E6" s="104" t="s">
        <v>37</v>
      </c>
      <c r="F6" s="97"/>
      <c r="G6" s="97"/>
      <c r="H6" s="97"/>
      <c r="I6" s="97"/>
      <c r="J6" s="105"/>
      <c r="K6" s="96" t="s">
        <v>55</v>
      </c>
      <c r="L6" s="97"/>
      <c r="M6" s="97"/>
    </row>
    <row r="7" spans="1:13" ht="25.5" customHeight="1" x14ac:dyDescent="0.7">
      <c r="A7" s="1">
        <v>43543</v>
      </c>
      <c r="B7" s="102"/>
      <c r="C7" s="12">
        <f t="shared" si="0"/>
        <v>19</v>
      </c>
      <c r="D7" s="12" t="str">
        <f t="shared" ref="D7:D30" si="1">TEXT(A7,"(aaa)")</f>
        <v>(火)</v>
      </c>
      <c r="E7" s="92" t="s">
        <v>30</v>
      </c>
      <c r="F7" s="93"/>
      <c r="G7" s="93"/>
      <c r="H7" s="93"/>
      <c r="I7" s="93"/>
      <c r="J7" s="94"/>
      <c r="K7" s="92" t="s">
        <v>55</v>
      </c>
      <c r="L7" s="93"/>
      <c r="M7" s="93"/>
    </row>
    <row r="8" spans="1:13" ht="25.5" customHeight="1" x14ac:dyDescent="0.7">
      <c r="A8" s="1">
        <v>43563</v>
      </c>
      <c r="B8" s="103">
        <f>MONTH(A8)</f>
        <v>4</v>
      </c>
      <c r="C8" s="11">
        <f t="shared" si="0"/>
        <v>8</v>
      </c>
      <c r="D8" s="11" t="str">
        <f t="shared" si="1"/>
        <v>(月)</v>
      </c>
      <c r="E8" s="86" t="s">
        <v>31</v>
      </c>
      <c r="F8" s="87"/>
      <c r="G8" s="87"/>
      <c r="H8" s="87"/>
      <c r="I8" s="87"/>
      <c r="J8" s="88"/>
      <c r="K8" s="95" t="s">
        <v>55</v>
      </c>
      <c r="L8" s="87"/>
      <c r="M8" s="87"/>
    </row>
    <row r="9" spans="1:13" ht="25.5" customHeight="1" x14ac:dyDescent="0.7">
      <c r="A9" s="1">
        <v>43563</v>
      </c>
      <c r="B9" s="102"/>
      <c r="C9" s="12">
        <f t="shared" si="0"/>
        <v>8</v>
      </c>
      <c r="D9" s="12" t="str">
        <f t="shared" si="1"/>
        <v>(月)</v>
      </c>
      <c r="E9" s="92" t="s">
        <v>32</v>
      </c>
      <c r="F9" s="93"/>
      <c r="G9" s="93"/>
      <c r="H9" s="93"/>
      <c r="I9" s="93"/>
      <c r="J9" s="94"/>
      <c r="K9" s="92" t="s">
        <v>55</v>
      </c>
      <c r="L9" s="93"/>
      <c r="M9" s="93"/>
    </row>
    <row r="10" spans="1:13" ht="25.5" customHeight="1" x14ac:dyDescent="0.7">
      <c r="A10" s="1">
        <v>43589</v>
      </c>
      <c r="B10" s="103">
        <f>MONTH(A10)</f>
        <v>5</v>
      </c>
      <c r="C10" s="11">
        <f t="shared" si="0"/>
        <v>4</v>
      </c>
      <c r="D10" s="11" t="str">
        <f t="shared" si="1"/>
        <v>(土)</v>
      </c>
      <c r="E10" s="86" t="s">
        <v>34</v>
      </c>
      <c r="F10" s="87"/>
      <c r="G10" s="87"/>
      <c r="H10" s="87"/>
      <c r="I10" s="87"/>
      <c r="J10" s="88"/>
      <c r="K10" s="95" t="s">
        <v>56</v>
      </c>
      <c r="L10" s="87"/>
      <c r="M10" s="87"/>
    </row>
    <row r="11" spans="1:13" ht="25.5" customHeight="1" x14ac:dyDescent="0.7">
      <c r="A11" s="1">
        <v>43595</v>
      </c>
      <c r="B11" s="102"/>
      <c r="C11" s="12">
        <f t="shared" si="0"/>
        <v>10</v>
      </c>
      <c r="D11" s="12" t="str">
        <f t="shared" si="1"/>
        <v>(金)</v>
      </c>
      <c r="E11" s="92" t="s">
        <v>41</v>
      </c>
      <c r="F11" s="93"/>
      <c r="G11" s="93"/>
      <c r="H11" s="93"/>
      <c r="I11" s="93"/>
      <c r="J11" s="94"/>
      <c r="K11" s="92" t="s">
        <v>57</v>
      </c>
      <c r="L11" s="93"/>
      <c r="M11" s="93"/>
    </row>
    <row r="12" spans="1:13" ht="25.5" customHeight="1" x14ac:dyDescent="0.7">
      <c r="A12" s="1">
        <v>43627</v>
      </c>
      <c r="B12" s="103">
        <f>MONTH(A12)</f>
        <v>6</v>
      </c>
      <c r="C12" s="11">
        <f t="shared" si="0"/>
        <v>11</v>
      </c>
      <c r="D12" s="11" t="str">
        <f t="shared" si="1"/>
        <v>(火)</v>
      </c>
      <c r="E12" s="86" t="s">
        <v>36</v>
      </c>
      <c r="F12" s="87"/>
      <c r="G12" s="87"/>
      <c r="H12" s="87"/>
      <c r="I12" s="87"/>
      <c r="J12" s="88"/>
      <c r="K12" s="95" t="s">
        <v>58</v>
      </c>
      <c r="L12" s="87"/>
      <c r="M12" s="87"/>
    </row>
    <row r="13" spans="1:13" ht="25.5" customHeight="1" x14ac:dyDescent="0.7">
      <c r="A13" s="1">
        <v>43642</v>
      </c>
      <c r="B13" s="102"/>
      <c r="C13" s="12">
        <f t="shared" si="0"/>
        <v>26</v>
      </c>
      <c r="D13" s="12" t="str">
        <f t="shared" si="1"/>
        <v>(水)</v>
      </c>
      <c r="E13" s="92" t="s">
        <v>33</v>
      </c>
      <c r="F13" s="93"/>
      <c r="G13" s="93"/>
      <c r="H13" s="93"/>
      <c r="I13" s="93"/>
      <c r="J13" s="94"/>
      <c r="K13" s="92" t="s">
        <v>59</v>
      </c>
      <c r="L13" s="93"/>
      <c r="M13" s="93"/>
    </row>
    <row r="14" spans="1:13" ht="25.5" customHeight="1" x14ac:dyDescent="0.7">
      <c r="A14" s="1">
        <v>43654</v>
      </c>
      <c r="B14" s="103">
        <f>MONTH(A14)</f>
        <v>7</v>
      </c>
      <c r="C14" s="11">
        <f t="shared" si="0"/>
        <v>8</v>
      </c>
      <c r="D14" s="11" t="str">
        <f t="shared" si="1"/>
        <v>(月)</v>
      </c>
      <c r="E14" s="86" t="s">
        <v>42</v>
      </c>
      <c r="F14" s="87"/>
      <c r="G14" s="87"/>
      <c r="H14" s="87"/>
      <c r="I14" s="87"/>
      <c r="J14" s="88"/>
      <c r="K14" s="95" t="s">
        <v>56</v>
      </c>
      <c r="L14" s="87"/>
      <c r="M14" s="87"/>
    </row>
    <row r="15" spans="1:13" ht="25.5" customHeight="1" x14ac:dyDescent="0.7">
      <c r="A15" s="1">
        <v>43660</v>
      </c>
      <c r="B15" s="102"/>
      <c r="C15" s="12">
        <f t="shared" si="0"/>
        <v>14</v>
      </c>
      <c r="D15" s="12" t="str">
        <f t="shared" si="1"/>
        <v>(日)</v>
      </c>
      <c r="E15" s="92" t="s">
        <v>43</v>
      </c>
      <c r="F15" s="93"/>
      <c r="G15" s="93"/>
      <c r="H15" s="93"/>
      <c r="I15" s="93"/>
      <c r="J15" s="94"/>
      <c r="K15" s="96" t="s">
        <v>56</v>
      </c>
      <c r="L15" s="97"/>
      <c r="M15" s="97"/>
    </row>
    <row r="16" spans="1:13" ht="25.5" customHeight="1" x14ac:dyDescent="0.7">
      <c r="A16" s="1">
        <v>43682</v>
      </c>
      <c r="B16" s="103">
        <f>MONTH(A16)</f>
        <v>8</v>
      </c>
      <c r="C16" s="11">
        <f t="shared" si="0"/>
        <v>5</v>
      </c>
      <c r="D16" s="11" t="str">
        <f t="shared" si="1"/>
        <v>(月)</v>
      </c>
      <c r="E16" s="86" t="s">
        <v>39</v>
      </c>
      <c r="F16" s="87"/>
      <c r="G16" s="87"/>
      <c r="H16" s="87"/>
      <c r="I16" s="87"/>
      <c r="J16" s="88"/>
      <c r="K16" s="95" t="s">
        <v>56</v>
      </c>
      <c r="L16" s="87"/>
      <c r="M16" s="87"/>
    </row>
    <row r="17" spans="1:13" ht="25.5" customHeight="1" x14ac:dyDescent="0.7">
      <c r="A17" s="1">
        <v>43687</v>
      </c>
      <c r="B17" s="102"/>
      <c r="C17" s="12">
        <f t="shared" si="0"/>
        <v>10</v>
      </c>
      <c r="D17" s="12" t="str">
        <f t="shared" si="1"/>
        <v>(土)</v>
      </c>
      <c r="E17" s="92" t="s">
        <v>40</v>
      </c>
      <c r="F17" s="93"/>
      <c r="G17" s="93"/>
      <c r="H17" s="93"/>
      <c r="I17" s="93"/>
      <c r="J17" s="94"/>
      <c r="K17" s="92" t="s">
        <v>60</v>
      </c>
      <c r="L17" s="93"/>
      <c r="M17" s="93"/>
    </row>
    <row r="18" spans="1:13" ht="25.5" customHeight="1" x14ac:dyDescent="0.7">
      <c r="A18" s="1">
        <v>43727</v>
      </c>
      <c r="B18" s="103">
        <f>MONTH(A18)</f>
        <v>9</v>
      </c>
      <c r="C18" s="11">
        <f t="shared" si="0"/>
        <v>19</v>
      </c>
      <c r="D18" s="11" t="str">
        <f t="shared" si="1"/>
        <v>(木)</v>
      </c>
      <c r="E18" s="86" t="s">
        <v>44</v>
      </c>
      <c r="F18" s="87"/>
      <c r="G18" s="87"/>
      <c r="H18" s="87"/>
      <c r="I18" s="87"/>
      <c r="J18" s="88"/>
      <c r="K18" s="95" t="s">
        <v>61</v>
      </c>
      <c r="L18" s="87"/>
      <c r="M18" s="87"/>
    </row>
    <row r="19" spans="1:13" ht="25.5" customHeight="1" x14ac:dyDescent="0.7">
      <c r="A19" s="1">
        <v>43733</v>
      </c>
      <c r="B19" s="102"/>
      <c r="C19" s="12">
        <f t="shared" si="0"/>
        <v>25</v>
      </c>
      <c r="D19" s="12" t="str">
        <f t="shared" si="1"/>
        <v>(水)</v>
      </c>
      <c r="E19" s="92" t="s">
        <v>35</v>
      </c>
      <c r="F19" s="93"/>
      <c r="G19" s="93"/>
      <c r="H19" s="93"/>
      <c r="I19" s="93"/>
      <c r="J19" s="94"/>
      <c r="K19" s="92" t="s">
        <v>62</v>
      </c>
      <c r="L19" s="93"/>
      <c r="M19" s="93"/>
    </row>
    <row r="20" spans="1:13" ht="25.5" customHeight="1" x14ac:dyDescent="0.7">
      <c r="A20" s="1">
        <v>43747</v>
      </c>
      <c r="B20" s="103">
        <f>MONTH(A20)</f>
        <v>10</v>
      </c>
      <c r="C20" s="11">
        <f t="shared" si="0"/>
        <v>9</v>
      </c>
      <c r="D20" s="11" t="str">
        <f t="shared" si="1"/>
        <v>(水)</v>
      </c>
      <c r="E20" s="86" t="s">
        <v>41</v>
      </c>
      <c r="F20" s="87"/>
      <c r="G20" s="87"/>
      <c r="H20" s="87"/>
      <c r="I20" s="87"/>
      <c r="J20" s="88"/>
      <c r="K20" s="95" t="s">
        <v>172</v>
      </c>
      <c r="L20" s="87"/>
      <c r="M20" s="87"/>
    </row>
    <row r="21" spans="1:13" ht="25.5" customHeight="1" x14ac:dyDescent="0.7">
      <c r="A21" s="1">
        <v>43764</v>
      </c>
      <c r="B21" s="102"/>
      <c r="C21" s="12">
        <f t="shared" si="0"/>
        <v>26</v>
      </c>
      <c r="D21" s="12" t="str">
        <f t="shared" si="1"/>
        <v>(土)</v>
      </c>
      <c r="E21" s="92" t="s">
        <v>46</v>
      </c>
      <c r="F21" s="93"/>
      <c r="G21" s="93"/>
      <c r="H21" s="93"/>
      <c r="I21" s="93"/>
      <c r="J21" s="94"/>
      <c r="K21" s="92" t="s">
        <v>56</v>
      </c>
      <c r="L21" s="93"/>
      <c r="M21" s="93"/>
    </row>
    <row r="22" spans="1:13" ht="25.5" customHeight="1" x14ac:dyDescent="0.7">
      <c r="A22" s="1">
        <v>43780</v>
      </c>
      <c r="B22" s="103">
        <f>MONTH(A22)</f>
        <v>11</v>
      </c>
      <c r="C22" s="11">
        <f t="shared" si="0"/>
        <v>11</v>
      </c>
      <c r="D22" s="11" t="str">
        <f t="shared" si="1"/>
        <v>(月)</v>
      </c>
      <c r="E22" s="86" t="s">
        <v>47</v>
      </c>
      <c r="F22" s="87"/>
      <c r="G22" s="87"/>
      <c r="H22" s="87"/>
      <c r="I22" s="87"/>
      <c r="J22" s="88"/>
      <c r="K22" s="95" t="s">
        <v>63</v>
      </c>
      <c r="L22" s="87"/>
      <c r="M22" s="87"/>
    </row>
    <row r="23" spans="1:13" ht="25.5" customHeight="1" x14ac:dyDescent="0.7">
      <c r="A23" s="1">
        <v>43789</v>
      </c>
      <c r="B23" s="102"/>
      <c r="C23" s="12">
        <f t="shared" si="0"/>
        <v>20</v>
      </c>
      <c r="D23" s="12" t="str">
        <f t="shared" si="1"/>
        <v>(水)</v>
      </c>
      <c r="E23" s="92" t="s">
        <v>143</v>
      </c>
      <c r="F23" s="93"/>
      <c r="G23" s="93"/>
      <c r="H23" s="93"/>
      <c r="I23" s="93"/>
      <c r="J23" s="94"/>
      <c r="K23" s="92" t="s">
        <v>64</v>
      </c>
      <c r="L23" s="93"/>
      <c r="M23" s="93"/>
    </row>
    <row r="24" spans="1:13" ht="25.5" customHeight="1" x14ac:dyDescent="0.7">
      <c r="A24" s="1">
        <v>43801</v>
      </c>
      <c r="B24" s="103">
        <f>MONTH(A24)</f>
        <v>12</v>
      </c>
      <c r="C24" s="11">
        <f t="shared" si="0"/>
        <v>2</v>
      </c>
      <c r="D24" s="11" t="str">
        <f t="shared" si="1"/>
        <v>(月)</v>
      </c>
      <c r="E24" s="86" t="s">
        <v>38</v>
      </c>
      <c r="F24" s="87"/>
      <c r="G24" s="87"/>
      <c r="H24" s="87"/>
      <c r="I24" s="87"/>
      <c r="J24" s="88"/>
      <c r="K24" s="95" t="s">
        <v>55</v>
      </c>
      <c r="L24" s="87"/>
      <c r="M24" s="87"/>
    </row>
    <row r="25" spans="1:13" ht="25.5" customHeight="1" x14ac:dyDescent="0.7">
      <c r="A25" s="1">
        <v>43817</v>
      </c>
      <c r="B25" s="102"/>
      <c r="C25" s="12">
        <f t="shared" si="0"/>
        <v>18</v>
      </c>
      <c r="D25" s="12" t="str">
        <f t="shared" si="1"/>
        <v>(水)</v>
      </c>
      <c r="E25" s="92" t="s">
        <v>48</v>
      </c>
      <c r="F25" s="93"/>
      <c r="G25" s="93"/>
      <c r="H25" s="93"/>
      <c r="I25" s="93"/>
      <c r="J25" s="94"/>
      <c r="K25" s="92" t="s">
        <v>65</v>
      </c>
      <c r="L25" s="93"/>
      <c r="M25" s="93"/>
    </row>
    <row r="26" spans="1:13" ht="25.5" customHeight="1" x14ac:dyDescent="0.7">
      <c r="A26" s="1">
        <v>43840</v>
      </c>
      <c r="B26" s="103">
        <f>MONTH(A26)</f>
        <v>1</v>
      </c>
      <c r="C26" s="11">
        <f t="shared" si="0"/>
        <v>10</v>
      </c>
      <c r="D26" s="11" t="str">
        <f t="shared" si="1"/>
        <v>(金)</v>
      </c>
      <c r="E26" s="86" t="s">
        <v>50</v>
      </c>
      <c r="F26" s="87"/>
      <c r="G26" s="87"/>
      <c r="H26" s="87"/>
      <c r="I26" s="87"/>
      <c r="J26" s="88"/>
      <c r="K26" s="95" t="s">
        <v>57</v>
      </c>
      <c r="L26" s="87"/>
      <c r="M26" s="87"/>
    </row>
    <row r="27" spans="1:13" ht="25.5" customHeight="1" x14ac:dyDescent="0.7">
      <c r="A27" s="1">
        <v>43852</v>
      </c>
      <c r="B27" s="102"/>
      <c r="C27" s="12">
        <f t="shared" si="0"/>
        <v>22</v>
      </c>
      <c r="D27" s="12" t="str">
        <f t="shared" si="1"/>
        <v>(水)</v>
      </c>
      <c r="E27" s="92" t="s">
        <v>49</v>
      </c>
      <c r="F27" s="93"/>
      <c r="G27" s="93"/>
      <c r="H27" s="93"/>
      <c r="I27" s="93"/>
      <c r="J27" s="94"/>
      <c r="K27" s="92" t="s">
        <v>63</v>
      </c>
      <c r="L27" s="93"/>
      <c r="M27" s="93"/>
    </row>
    <row r="28" spans="1:13" ht="25.5" customHeight="1" x14ac:dyDescent="0.7">
      <c r="A28" s="1">
        <v>43865</v>
      </c>
      <c r="B28" s="98">
        <f>MONTH(A28)</f>
        <v>2</v>
      </c>
      <c r="C28" s="13">
        <f t="shared" si="0"/>
        <v>4</v>
      </c>
      <c r="D28" s="13" t="str">
        <f t="shared" si="1"/>
        <v>(火)</v>
      </c>
      <c r="E28" s="86" t="s">
        <v>51</v>
      </c>
      <c r="F28" s="87"/>
      <c r="G28" s="87"/>
      <c r="H28" s="87"/>
      <c r="I28" s="87"/>
      <c r="J28" s="88"/>
      <c r="K28" s="95" t="s">
        <v>57</v>
      </c>
      <c r="L28" s="87"/>
      <c r="M28" s="87"/>
    </row>
    <row r="29" spans="1:13" ht="25.5" customHeight="1" x14ac:dyDescent="0.7">
      <c r="A29" s="1">
        <v>43872</v>
      </c>
      <c r="B29" s="98"/>
      <c r="C29" s="14">
        <f t="shared" si="0"/>
        <v>11</v>
      </c>
      <c r="D29" s="14" t="str">
        <f t="shared" si="1"/>
        <v>(火)</v>
      </c>
      <c r="E29" s="89" t="s">
        <v>52</v>
      </c>
      <c r="F29" s="90"/>
      <c r="G29" s="90"/>
      <c r="H29" s="90"/>
      <c r="I29" s="90"/>
      <c r="J29" s="91"/>
      <c r="K29" s="89" t="s">
        <v>66</v>
      </c>
      <c r="L29" s="90"/>
      <c r="M29" s="90"/>
    </row>
    <row r="30" spans="1:13" ht="25.5" customHeight="1" x14ac:dyDescent="0.7">
      <c r="A30" s="1">
        <v>43879</v>
      </c>
      <c r="B30" s="99"/>
      <c r="C30" s="12">
        <f t="shared" si="0"/>
        <v>18</v>
      </c>
      <c r="D30" s="12" t="str">
        <f t="shared" si="1"/>
        <v>(火)</v>
      </c>
      <c r="E30" s="92" t="s">
        <v>53</v>
      </c>
      <c r="F30" s="93"/>
      <c r="G30" s="93"/>
      <c r="H30" s="93"/>
      <c r="I30" s="93"/>
      <c r="J30" s="94"/>
      <c r="K30" s="92" t="s">
        <v>5</v>
      </c>
      <c r="L30" s="93"/>
      <c r="M30" s="93"/>
    </row>
  </sheetData>
  <mergeCells count="64">
    <mergeCell ref="B28:B30"/>
    <mergeCell ref="E5:I5"/>
    <mergeCell ref="K5:M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E6:J6"/>
    <mergeCell ref="E7:J7"/>
    <mergeCell ref="K6:M6"/>
    <mergeCell ref="K7:M7"/>
    <mergeCell ref="E8:J8"/>
    <mergeCell ref="K8:M8"/>
    <mergeCell ref="E9:J9"/>
    <mergeCell ref="K9:M9"/>
    <mergeCell ref="E10:J10"/>
    <mergeCell ref="K10:M10"/>
    <mergeCell ref="E11:J11"/>
    <mergeCell ref="K11:M11"/>
    <mergeCell ref="E12:J12"/>
    <mergeCell ref="K12:M12"/>
    <mergeCell ref="E13:J13"/>
    <mergeCell ref="K13:M13"/>
    <mergeCell ref="E14:J14"/>
    <mergeCell ref="K14:M14"/>
    <mergeCell ref="E15:J15"/>
    <mergeCell ref="K15:M15"/>
    <mergeCell ref="E16:J16"/>
    <mergeCell ref="K16:M16"/>
    <mergeCell ref="E17:J17"/>
    <mergeCell ref="K17:M17"/>
    <mergeCell ref="E18:J18"/>
    <mergeCell ref="K18:M18"/>
    <mergeCell ref="E19:J19"/>
    <mergeCell ref="K19:M19"/>
    <mergeCell ref="E20:J20"/>
    <mergeCell ref="K20:M20"/>
    <mergeCell ref="E21:J21"/>
    <mergeCell ref="K21:M21"/>
    <mergeCell ref="E22:J22"/>
    <mergeCell ref="K22:M22"/>
    <mergeCell ref="E23:J23"/>
    <mergeCell ref="K23:M23"/>
    <mergeCell ref="E24:J24"/>
    <mergeCell ref="K24:M24"/>
    <mergeCell ref="E25:J25"/>
    <mergeCell ref="K25:M25"/>
    <mergeCell ref="E26:J26"/>
    <mergeCell ref="K26:M26"/>
    <mergeCell ref="E27:J27"/>
    <mergeCell ref="K27:M27"/>
    <mergeCell ref="E28:J28"/>
    <mergeCell ref="E29:J29"/>
    <mergeCell ref="E30:J30"/>
    <mergeCell ref="K28:M28"/>
    <mergeCell ref="K29:M29"/>
    <mergeCell ref="K30:M30"/>
  </mergeCells>
  <phoneticPr fontId="1"/>
  <pageMargins left="0.7" right="0.7" top="0.75" bottom="0.75" header="0.3" footer="0.3"/>
  <pageSetup paperSize="9" scale="7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BCE59-9BCD-4DA7-A000-AB9AD8941FB8}">
  <sheetPr>
    <pageSetUpPr fitToPage="1"/>
  </sheetPr>
  <dimension ref="A1:J75"/>
  <sheetViews>
    <sheetView topLeftCell="A47" zoomScaleNormal="100" workbookViewId="0">
      <selection activeCell="B58" sqref="B58"/>
    </sheetView>
  </sheetViews>
  <sheetFormatPr defaultRowHeight="17.649999999999999" x14ac:dyDescent="0.7"/>
  <cols>
    <col min="1" max="1" width="4.25" customWidth="1"/>
    <col min="2" max="4" width="13.875" customWidth="1"/>
    <col min="5" max="5" width="12.1875" customWidth="1"/>
    <col min="6" max="6" width="14.1875" customWidth="1"/>
    <col min="8" max="8" width="9.4375" bestFit="1" customWidth="1"/>
    <col min="9" max="9" width="9.0625" bestFit="1" customWidth="1"/>
    <col min="10" max="10" width="9.4375" bestFit="1" customWidth="1"/>
  </cols>
  <sheetData>
    <row r="1" spans="1:10" x14ac:dyDescent="0.7">
      <c r="A1" t="str">
        <f>次第!C9</f>
        <v>第２号議案</v>
      </c>
      <c r="C1" t="str">
        <f>次第!D9</f>
        <v>令和元年度収支決算報告、承認について</v>
      </c>
    </row>
    <row r="3" spans="1:10" ht="29.25" x14ac:dyDescent="0.7">
      <c r="C3" s="10" t="s">
        <v>67</v>
      </c>
    </row>
    <row r="5" spans="1:10" x14ac:dyDescent="0.7">
      <c r="A5" t="s">
        <v>69</v>
      </c>
    </row>
    <row r="6" spans="1:10" x14ac:dyDescent="0.7">
      <c r="A6" t="s">
        <v>68</v>
      </c>
    </row>
    <row r="7" spans="1:10" x14ac:dyDescent="0.7">
      <c r="D7" s="71"/>
      <c r="E7" s="71"/>
      <c r="F7" s="71"/>
      <c r="G7" s="21"/>
    </row>
    <row r="8" spans="1:10" x14ac:dyDescent="0.7">
      <c r="D8" s="71"/>
      <c r="E8" s="71"/>
      <c r="F8" s="71"/>
      <c r="G8" s="21"/>
    </row>
    <row r="9" spans="1:10" x14ac:dyDescent="0.7">
      <c r="B9" s="19" t="s">
        <v>70</v>
      </c>
      <c r="C9" s="19" t="s">
        <v>71</v>
      </c>
      <c r="D9" s="19" t="s">
        <v>72</v>
      </c>
      <c r="F9" s="71"/>
      <c r="G9" s="21"/>
    </row>
    <row r="10" spans="1:10" x14ac:dyDescent="0.7">
      <c r="B10" s="33">
        <f>E20</f>
        <v>3494181</v>
      </c>
      <c r="C10" s="33">
        <f>E61</f>
        <v>3223039</v>
      </c>
      <c r="D10" s="33">
        <f>B10-C10</f>
        <v>271142</v>
      </c>
      <c r="E10" s="21" t="s">
        <v>73</v>
      </c>
      <c r="F10" s="71"/>
      <c r="G10" s="21"/>
    </row>
    <row r="11" spans="1:10" x14ac:dyDescent="0.7">
      <c r="D11" s="71"/>
      <c r="E11" s="71"/>
      <c r="F11" s="71"/>
      <c r="G11" s="21"/>
    </row>
    <row r="12" spans="1:10" x14ac:dyDescent="0.7">
      <c r="D12" s="71"/>
      <c r="E12" s="71"/>
      <c r="F12" s="71"/>
      <c r="G12" s="21"/>
    </row>
    <row r="14" spans="1:10" ht="22.15" x14ac:dyDescent="0.7">
      <c r="A14" s="110" t="s">
        <v>74</v>
      </c>
      <c r="B14" s="111"/>
      <c r="C14" s="111"/>
      <c r="D14" s="111"/>
      <c r="E14" s="111"/>
      <c r="F14" s="111"/>
      <c r="G14" s="111"/>
      <c r="H14" s="111"/>
      <c r="I14" s="26" t="s">
        <v>84</v>
      </c>
      <c r="J14" s="27"/>
    </row>
    <row r="15" spans="1:10" ht="18" thickBot="1" x14ac:dyDescent="0.75">
      <c r="A15" s="112" t="s">
        <v>75</v>
      </c>
      <c r="B15" s="112"/>
      <c r="C15" s="112"/>
      <c r="D15" s="25" t="s">
        <v>76</v>
      </c>
      <c r="E15" s="25" t="s">
        <v>77</v>
      </c>
      <c r="F15" s="25" t="s">
        <v>78</v>
      </c>
      <c r="G15" s="113" t="s">
        <v>79</v>
      </c>
      <c r="H15" s="113"/>
      <c r="I15" s="113"/>
      <c r="J15" s="113"/>
    </row>
    <row r="16" spans="1:10" x14ac:dyDescent="0.7">
      <c r="A16" s="22">
        <v>1</v>
      </c>
      <c r="B16" s="114" t="s">
        <v>80</v>
      </c>
      <c r="C16" s="114"/>
      <c r="D16" s="31">
        <v>234567</v>
      </c>
      <c r="E16" s="31">
        <f>D16</f>
        <v>234567</v>
      </c>
      <c r="F16" s="31">
        <f>E16-D16</f>
        <v>0</v>
      </c>
      <c r="G16" s="45"/>
      <c r="H16" s="44"/>
      <c r="I16" s="44"/>
      <c r="J16" s="46"/>
    </row>
    <row r="17" spans="1:10" x14ac:dyDescent="0.7">
      <c r="A17" s="22">
        <v>2</v>
      </c>
      <c r="B17" s="115" t="s">
        <v>81</v>
      </c>
      <c r="C17" s="115"/>
      <c r="D17" s="29">
        <v>2800000</v>
      </c>
      <c r="E17" s="33">
        <f>内訳!G10</f>
        <v>2822000</v>
      </c>
      <c r="F17" s="31">
        <f>E17-D17</f>
        <v>22000</v>
      </c>
      <c r="G17" s="45" t="s">
        <v>178</v>
      </c>
      <c r="H17" s="44"/>
      <c r="I17" s="44"/>
      <c r="J17" s="46"/>
    </row>
    <row r="18" spans="1:10" x14ac:dyDescent="0.7">
      <c r="A18" s="22">
        <v>3</v>
      </c>
      <c r="B18" s="115" t="s">
        <v>82</v>
      </c>
      <c r="C18" s="115"/>
      <c r="D18" s="29">
        <v>400000</v>
      </c>
      <c r="E18" s="33">
        <f>内訳!O10</f>
        <v>397456</v>
      </c>
      <c r="F18" s="31">
        <f>E18-D18</f>
        <v>-2544</v>
      </c>
      <c r="G18" s="45" t="s">
        <v>179</v>
      </c>
      <c r="H18" s="44"/>
      <c r="I18" s="44"/>
      <c r="J18" s="46"/>
    </row>
    <row r="19" spans="1:10" ht="18" thickBot="1" x14ac:dyDescent="0.75">
      <c r="A19" s="23">
        <v>4</v>
      </c>
      <c r="B19" s="108" t="s">
        <v>83</v>
      </c>
      <c r="C19" s="108"/>
      <c r="D19" s="30">
        <v>30000</v>
      </c>
      <c r="E19" s="30">
        <f>内訳!G15</f>
        <v>40158</v>
      </c>
      <c r="F19" s="30">
        <f>E19-D19</f>
        <v>10158</v>
      </c>
      <c r="G19" s="49" t="s">
        <v>180</v>
      </c>
      <c r="H19" s="48"/>
      <c r="I19" s="48"/>
      <c r="J19" s="50"/>
    </row>
    <row r="20" spans="1:10" x14ac:dyDescent="0.7">
      <c r="A20" s="109" t="s">
        <v>70</v>
      </c>
      <c r="B20" s="109"/>
      <c r="C20" s="109"/>
      <c r="D20" s="31">
        <f>SUM(D16:D19)</f>
        <v>3464567</v>
      </c>
      <c r="E20" s="31">
        <f>SUM(E16:E19)</f>
        <v>3494181</v>
      </c>
      <c r="F20" s="31">
        <f>SUM(F16:F19)</f>
        <v>29614</v>
      </c>
      <c r="G20" s="51"/>
      <c r="H20" s="52"/>
      <c r="I20" s="52"/>
      <c r="J20" s="53"/>
    </row>
    <row r="21" spans="1:10" x14ac:dyDescent="0.7">
      <c r="A21" s="72"/>
      <c r="B21" s="72"/>
      <c r="C21" s="72"/>
      <c r="D21" s="73"/>
      <c r="E21" s="73"/>
      <c r="F21" s="73"/>
      <c r="G21" s="74"/>
      <c r="H21" s="43"/>
      <c r="I21" s="43"/>
      <c r="J21" s="75"/>
    </row>
    <row r="22" spans="1:10" x14ac:dyDescent="0.7">
      <c r="A22" s="72"/>
      <c r="B22" s="72"/>
      <c r="C22" s="72"/>
      <c r="D22" s="73"/>
      <c r="E22" s="73"/>
      <c r="F22" s="73"/>
      <c r="G22" s="74"/>
      <c r="H22" s="43"/>
      <c r="I22" s="43"/>
      <c r="J22" s="75"/>
    </row>
    <row r="24" spans="1:10" ht="22.15" x14ac:dyDescent="0.7">
      <c r="A24" s="110" t="s">
        <v>85</v>
      </c>
      <c r="B24" s="111"/>
      <c r="C24" s="111"/>
      <c r="D24" s="111"/>
      <c r="E24" s="111"/>
      <c r="F24" s="111"/>
      <c r="G24" s="111"/>
      <c r="H24" s="111"/>
      <c r="I24" s="26" t="s">
        <v>84</v>
      </c>
      <c r="J24" s="27"/>
    </row>
    <row r="25" spans="1:10" ht="18" thickBot="1" x14ac:dyDescent="0.75">
      <c r="A25" s="113" t="s">
        <v>75</v>
      </c>
      <c r="B25" s="113"/>
      <c r="C25" s="113"/>
      <c r="D25" s="23" t="s">
        <v>76</v>
      </c>
      <c r="E25" s="23" t="s">
        <v>77</v>
      </c>
      <c r="F25" s="23" t="s">
        <v>78</v>
      </c>
      <c r="G25" s="113" t="s">
        <v>79</v>
      </c>
      <c r="H25" s="113"/>
      <c r="I25" s="113"/>
      <c r="J25" s="113"/>
    </row>
    <row r="26" spans="1:10" x14ac:dyDescent="0.7">
      <c r="A26" s="116">
        <v>1</v>
      </c>
      <c r="B26" s="118" t="s">
        <v>86</v>
      </c>
      <c r="C26" s="118"/>
      <c r="D26" s="37">
        <f>SUM(D27:D28)</f>
        <v>710000</v>
      </c>
      <c r="E26" s="37">
        <f>SUM(E27:E28)</f>
        <v>699250</v>
      </c>
      <c r="F26" s="37">
        <f>E26-D26</f>
        <v>-10750</v>
      </c>
      <c r="G26" s="58"/>
      <c r="H26" s="59"/>
      <c r="I26" s="59"/>
      <c r="J26" s="60"/>
    </row>
    <row r="27" spans="1:10" x14ac:dyDescent="0.7">
      <c r="A27" s="117"/>
      <c r="B27" s="119" t="s">
        <v>87</v>
      </c>
      <c r="C27" s="119"/>
      <c r="D27" s="29">
        <v>650000</v>
      </c>
      <c r="E27" s="29">
        <f>内訳!G25</f>
        <v>639250</v>
      </c>
      <c r="F27" s="47">
        <f>E27-D27</f>
        <v>-10750</v>
      </c>
      <c r="G27" s="51" t="s">
        <v>177</v>
      </c>
      <c r="H27" s="52"/>
      <c r="I27" s="52"/>
      <c r="J27" s="53"/>
    </row>
    <row r="28" spans="1:10" ht="18" thickBot="1" x14ac:dyDescent="0.75">
      <c r="A28" s="113"/>
      <c r="B28" s="120" t="s">
        <v>88</v>
      </c>
      <c r="C28" s="120"/>
      <c r="D28" s="30">
        <v>60000</v>
      </c>
      <c r="E28" s="30">
        <f>J28*I28</f>
        <v>60000</v>
      </c>
      <c r="F28" s="57">
        <f>E28-D28</f>
        <v>0</v>
      </c>
      <c r="G28" s="49" t="s">
        <v>171</v>
      </c>
      <c r="I28" s="68">
        <v>6</v>
      </c>
      <c r="J28" s="69">
        <v>10000</v>
      </c>
    </row>
    <row r="29" spans="1:10" x14ac:dyDescent="0.7">
      <c r="A29" s="116">
        <v>2</v>
      </c>
      <c r="B29" s="118" t="s">
        <v>89</v>
      </c>
      <c r="C29" s="118"/>
      <c r="D29" s="37">
        <f>SUM(D30:D31)</f>
        <v>850000</v>
      </c>
      <c r="E29" s="37">
        <f>SUM(E30:E31)</f>
        <v>824901</v>
      </c>
      <c r="F29" s="37">
        <f t="shared" ref="F29:F49" si="0">E29-D29</f>
        <v>-25099</v>
      </c>
      <c r="G29" s="58"/>
      <c r="H29" s="59"/>
      <c r="I29" s="59"/>
      <c r="J29" s="60"/>
    </row>
    <row r="30" spans="1:10" x14ac:dyDescent="0.7">
      <c r="A30" s="117"/>
      <c r="B30" s="119" t="s">
        <v>90</v>
      </c>
      <c r="C30" s="119"/>
      <c r="D30" s="29">
        <v>700000</v>
      </c>
      <c r="E30" s="29">
        <f>内訳!G33</f>
        <v>690000</v>
      </c>
      <c r="F30" s="47">
        <f t="shared" si="0"/>
        <v>-10000</v>
      </c>
      <c r="G30" s="45" t="s">
        <v>176</v>
      </c>
      <c r="H30" s="44"/>
      <c r="I30" s="44"/>
      <c r="J30" s="46"/>
    </row>
    <row r="31" spans="1:10" ht="18" thickBot="1" x14ac:dyDescent="0.75">
      <c r="A31" s="117"/>
      <c r="B31" s="119" t="s">
        <v>91</v>
      </c>
      <c r="C31" s="119"/>
      <c r="D31" s="29">
        <v>150000</v>
      </c>
      <c r="E31" s="29">
        <f>内訳!O33</f>
        <v>134901</v>
      </c>
      <c r="F31" s="57">
        <f t="shared" si="0"/>
        <v>-15099</v>
      </c>
      <c r="G31" s="49" t="s">
        <v>175</v>
      </c>
      <c r="H31" s="48"/>
      <c r="I31" s="48"/>
      <c r="J31" s="50"/>
    </row>
    <row r="32" spans="1:10" x14ac:dyDescent="0.7">
      <c r="A32" s="116">
        <v>3</v>
      </c>
      <c r="B32" s="118" t="s">
        <v>92</v>
      </c>
      <c r="C32" s="118"/>
      <c r="D32" s="37">
        <f>SUM(D33:D37)</f>
        <v>730000</v>
      </c>
      <c r="E32" s="37">
        <f>SUM(E33:E37)</f>
        <v>705377</v>
      </c>
      <c r="F32" s="37">
        <f t="shared" si="0"/>
        <v>-24623</v>
      </c>
      <c r="G32" s="58"/>
      <c r="H32" s="59"/>
      <c r="I32" s="59"/>
      <c r="J32" s="60"/>
    </row>
    <row r="33" spans="1:10" x14ac:dyDescent="0.7">
      <c r="A33" s="117"/>
      <c r="B33" s="119" t="s">
        <v>139</v>
      </c>
      <c r="C33" s="119"/>
      <c r="D33" s="29">
        <v>70000</v>
      </c>
      <c r="E33" s="29">
        <f>J33</f>
        <v>50000</v>
      </c>
      <c r="F33" s="62">
        <f t="shared" si="0"/>
        <v>-20000</v>
      </c>
      <c r="G33" s="45" t="s">
        <v>144</v>
      </c>
      <c r="H33" s="44"/>
      <c r="I33" s="44"/>
      <c r="J33" s="46">
        <v>50000</v>
      </c>
    </row>
    <row r="34" spans="1:10" x14ac:dyDescent="0.7">
      <c r="A34" s="117"/>
      <c r="B34" s="119" t="s">
        <v>140</v>
      </c>
      <c r="C34" s="119"/>
      <c r="D34" s="29">
        <v>400000</v>
      </c>
      <c r="E34" s="29">
        <f>内訳!G41</f>
        <v>395527</v>
      </c>
      <c r="F34" s="47">
        <f t="shared" si="0"/>
        <v>-4473</v>
      </c>
      <c r="G34" s="45" t="s">
        <v>181</v>
      </c>
      <c r="H34" s="44"/>
      <c r="I34" s="44"/>
      <c r="J34" s="46"/>
    </row>
    <row r="35" spans="1:10" x14ac:dyDescent="0.7">
      <c r="A35" s="117"/>
      <c r="B35" s="119" t="s">
        <v>141</v>
      </c>
      <c r="C35" s="119"/>
      <c r="D35" s="29">
        <v>160000</v>
      </c>
      <c r="E35" s="29">
        <f>内訳!O41</f>
        <v>150000</v>
      </c>
      <c r="F35" s="47">
        <f t="shared" si="0"/>
        <v>-10000</v>
      </c>
      <c r="G35" s="45" t="s">
        <v>182</v>
      </c>
      <c r="H35" s="44"/>
      <c r="I35" s="44"/>
      <c r="J35" s="46"/>
    </row>
    <row r="36" spans="1:10" x14ac:dyDescent="0.7">
      <c r="A36" s="117"/>
      <c r="B36" s="119" t="s">
        <v>142</v>
      </c>
      <c r="C36" s="119"/>
      <c r="D36" s="29">
        <v>50000</v>
      </c>
      <c r="E36" s="29">
        <f>内訳!G48</f>
        <v>54850</v>
      </c>
      <c r="F36" s="47">
        <f t="shared" si="0"/>
        <v>4850</v>
      </c>
      <c r="G36" s="45" t="s">
        <v>183</v>
      </c>
      <c r="H36" s="44"/>
      <c r="I36" s="44"/>
      <c r="J36" s="46"/>
    </row>
    <row r="37" spans="1:10" ht="18" thickBot="1" x14ac:dyDescent="0.75">
      <c r="A37" s="113"/>
      <c r="B37" s="120" t="s">
        <v>158</v>
      </c>
      <c r="C37" s="120"/>
      <c r="D37" s="30">
        <v>50000</v>
      </c>
      <c r="E37" s="30">
        <f>J37</f>
        <v>55000</v>
      </c>
      <c r="F37" s="47">
        <f t="shared" si="0"/>
        <v>5000</v>
      </c>
      <c r="G37" s="49" t="s">
        <v>159</v>
      </c>
      <c r="H37" s="48"/>
      <c r="I37" s="48"/>
      <c r="J37" s="50">
        <v>55000</v>
      </c>
    </row>
    <row r="38" spans="1:10" x14ac:dyDescent="0.7">
      <c r="A38" s="116">
        <v>4</v>
      </c>
      <c r="B38" s="118" t="s">
        <v>93</v>
      </c>
      <c r="C38" s="118"/>
      <c r="D38" s="37">
        <f>SUM(D39:D46)</f>
        <v>483000</v>
      </c>
      <c r="E38" s="37">
        <f>SUM(E39:E46)</f>
        <v>379022</v>
      </c>
      <c r="F38" s="37">
        <f t="shared" si="0"/>
        <v>-103978</v>
      </c>
      <c r="G38" s="58"/>
      <c r="H38" s="59"/>
      <c r="I38" s="59"/>
      <c r="J38" s="60"/>
    </row>
    <row r="39" spans="1:10" x14ac:dyDescent="0.7">
      <c r="A39" s="117"/>
      <c r="B39" s="119" t="s">
        <v>94</v>
      </c>
      <c r="C39" s="119"/>
      <c r="D39" s="29">
        <v>110000</v>
      </c>
      <c r="E39" s="29">
        <f>J39</f>
        <v>110000</v>
      </c>
      <c r="F39" s="29">
        <f t="shared" si="0"/>
        <v>0</v>
      </c>
      <c r="G39" s="51" t="s">
        <v>174</v>
      </c>
      <c r="H39" s="52"/>
      <c r="I39" s="52"/>
      <c r="J39" s="53">
        <v>110000</v>
      </c>
    </row>
    <row r="40" spans="1:10" x14ac:dyDescent="0.7">
      <c r="A40" s="117"/>
      <c r="B40" s="119" t="s">
        <v>95</v>
      </c>
      <c r="C40" s="119"/>
      <c r="D40" s="29">
        <v>25000</v>
      </c>
      <c r="E40" s="29">
        <f>I40*J40</f>
        <v>25000</v>
      </c>
      <c r="F40" s="29">
        <f t="shared" si="0"/>
        <v>0</v>
      </c>
      <c r="G40" s="45" t="s">
        <v>184</v>
      </c>
      <c r="H40" s="44"/>
      <c r="I40" s="61">
        <v>5</v>
      </c>
      <c r="J40" s="46">
        <v>5000</v>
      </c>
    </row>
    <row r="41" spans="1:10" x14ac:dyDescent="0.7">
      <c r="A41" s="117"/>
      <c r="B41" s="119" t="s">
        <v>96</v>
      </c>
      <c r="C41" s="119"/>
      <c r="D41" s="29">
        <v>30000</v>
      </c>
      <c r="E41" s="29">
        <f>J41</f>
        <v>30000</v>
      </c>
      <c r="F41" s="29">
        <f t="shared" si="0"/>
        <v>0</v>
      </c>
      <c r="G41" s="45" t="s">
        <v>185</v>
      </c>
      <c r="H41" s="44"/>
      <c r="I41" s="44"/>
      <c r="J41" s="46">
        <v>30000</v>
      </c>
    </row>
    <row r="42" spans="1:10" x14ac:dyDescent="0.7">
      <c r="A42" s="117"/>
      <c r="B42" s="119" t="s">
        <v>97</v>
      </c>
      <c r="C42" s="119"/>
      <c r="D42" s="29">
        <v>8000</v>
      </c>
      <c r="E42" s="29">
        <f>J42</f>
        <v>8575</v>
      </c>
      <c r="F42" s="29">
        <f t="shared" si="0"/>
        <v>575</v>
      </c>
      <c r="G42" s="45" t="s">
        <v>186</v>
      </c>
      <c r="H42" s="44"/>
      <c r="I42" s="44"/>
      <c r="J42" s="46">
        <v>8575</v>
      </c>
    </row>
    <row r="43" spans="1:10" x14ac:dyDescent="0.7">
      <c r="A43" s="117"/>
      <c r="B43" s="119" t="s">
        <v>98</v>
      </c>
      <c r="C43" s="119"/>
      <c r="D43" s="29">
        <v>20000</v>
      </c>
      <c r="E43" s="29">
        <f>I43*J43</f>
        <v>15000</v>
      </c>
      <c r="F43" s="29">
        <f t="shared" si="0"/>
        <v>-5000</v>
      </c>
      <c r="G43" s="45" t="s">
        <v>187</v>
      </c>
      <c r="H43" s="44"/>
      <c r="I43" s="63">
        <v>3</v>
      </c>
      <c r="J43" s="46">
        <v>5000</v>
      </c>
    </row>
    <row r="44" spans="1:10" x14ac:dyDescent="0.7">
      <c r="A44" s="117"/>
      <c r="B44" s="119" t="s">
        <v>99</v>
      </c>
      <c r="C44" s="119"/>
      <c r="D44" s="29">
        <v>10000</v>
      </c>
      <c r="E44" s="29">
        <f>J44</f>
        <v>7559</v>
      </c>
      <c r="F44" s="29">
        <f t="shared" si="0"/>
        <v>-2441</v>
      </c>
      <c r="G44" s="45" t="s">
        <v>188</v>
      </c>
      <c r="H44" s="44"/>
      <c r="I44" s="44"/>
      <c r="J44" s="46">
        <v>7559</v>
      </c>
    </row>
    <row r="45" spans="1:10" x14ac:dyDescent="0.7">
      <c r="A45" s="117"/>
      <c r="B45" s="119" t="s">
        <v>100</v>
      </c>
      <c r="C45" s="119"/>
      <c r="D45" s="29">
        <v>150000</v>
      </c>
      <c r="E45" s="29">
        <f>I45*J45</f>
        <v>98266</v>
      </c>
      <c r="F45" s="29">
        <f t="shared" si="0"/>
        <v>-51734</v>
      </c>
      <c r="G45" s="45" t="s">
        <v>189</v>
      </c>
      <c r="H45" s="44"/>
      <c r="I45" s="61">
        <v>2</v>
      </c>
      <c r="J45" s="46">
        <v>49133</v>
      </c>
    </row>
    <row r="46" spans="1:10" ht="18" thickBot="1" x14ac:dyDescent="0.75">
      <c r="A46" s="113"/>
      <c r="B46" s="120" t="s">
        <v>101</v>
      </c>
      <c r="C46" s="120"/>
      <c r="D46" s="30">
        <v>130000</v>
      </c>
      <c r="E46" s="30">
        <f>J46</f>
        <v>84622</v>
      </c>
      <c r="F46" s="30">
        <f t="shared" si="0"/>
        <v>-45378</v>
      </c>
      <c r="G46" s="49" t="s">
        <v>190</v>
      </c>
      <c r="H46" s="48"/>
      <c r="I46" s="48"/>
      <c r="J46" s="50">
        <v>84622</v>
      </c>
    </row>
    <row r="47" spans="1:10" x14ac:dyDescent="0.7">
      <c r="A47" s="121">
        <v>5</v>
      </c>
      <c r="B47" s="118" t="s">
        <v>191</v>
      </c>
      <c r="C47" s="118"/>
      <c r="D47" s="37">
        <f>SUM(D48:D49)</f>
        <v>450000</v>
      </c>
      <c r="E47" s="37">
        <f>SUM(E48:E49)</f>
        <v>438000</v>
      </c>
      <c r="F47" s="37">
        <f t="shared" si="0"/>
        <v>-12000</v>
      </c>
      <c r="G47" s="58"/>
      <c r="H47" s="59"/>
      <c r="I47" s="59"/>
      <c r="J47" s="60"/>
    </row>
    <row r="48" spans="1:10" x14ac:dyDescent="0.7">
      <c r="A48" s="122"/>
      <c r="B48" s="123" t="s">
        <v>192</v>
      </c>
      <c r="C48" s="123"/>
      <c r="D48" s="66">
        <v>250000</v>
      </c>
      <c r="E48" s="66">
        <f>I48*J48</f>
        <v>238000</v>
      </c>
      <c r="F48" s="66">
        <f t="shared" si="0"/>
        <v>-12000</v>
      </c>
      <c r="G48" s="64" t="s">
        <v>193</v>
      </c>
      <c r="H48" s="43"/>
      <c r="I48" s="67">
        <v>238</v>
      </c>
      <c r="J48" s="65">
        <v>1000</v>
      </c>
    </row>
    <row r="49" spans="1:10" ht="18" thickBot="1" x14ac:dyDescent="0.75">
      <c r="A49" s="112"/>
      <c r="B49" s="123" t="s">
        <v>194</v>
      </c>
      <c r="C49" s="123"/>
      <c r="D49" s="30">
        <v>200000</v>
      </c>
      <c r="E49" s="30">
        <f>H49+J49</f>
        <v>200000</v>
      </c>
      <c r="F49" s="30">
        <f t="shared" si="0"/>
        <v>0</v>
      </c>
      <c r="G49" s="49" t="s">
        <v>195</v>
      </c>
      <c r="H49" s="50">
        <v>100000</v>
      </c>
      <c r="I49" s="48" t="s">
        <v>196</v>
      </c>
      <c r="J49" s="50">
        <v>100000</v>
      </c>
    </row>
    <row r="50" spans="1:10" x14ac:dyDescent="0.7">
      <c r="A50" s="116">
        <v>6</v>
      </c>
      <c r="B50" s="118" t="s">
        <v>102</v>
      </c>
      <c r="C50" s="118"/>
      <c r="D50" s="37">
        <f>SUM(D51:D53)</f>
        <v>150000</v>
      </c>
      <c r="E50" s="37">
        <f>SUM(E51:E53)</f>
        <v>114012</v>
      </c>
      <c r="F50" s="37">
        <f>E50-D50</f>
        <v>-35988</v>
      </c>
      <c r="G50" s="58"/>
      <c r="H50" s="59"/>
      <c r="I50" s="59"/>
      <c r="J50" s="60"/>
    </row>
    <row r="51" spans="1:10" x14ac:dyDescent="0.7">
      <c r="A51" s="117"/>
      <c r="B51" s="119" t="s">
        <v>103</v>
      </c>
      <c r="C51" s="119"/>
      <c r="D51" s="29">
        <v>80000</v>
      </c>
      <c r="E51" s="29">
        <f>J51</f>
        <v>62354</v>
      </c>
      <c r="F51" s="29">
        <f>E51-D51</f>
        <v>-17646</v>
      </c>
      <c r="G51" s="51" t="s">
        <v>186</v>
      </c>
      <c r="H51" s="52"/>
      <c r="I51" s="52"/>
      <c r="J51" s="53">
        <v>62354</v>
      </c>
    </row>
    <row r="52" spans="1:10" x14ac:dyDescent="0.7">
      <c r="A52" s="117"/>
      <c r="B52" s="119" t="s">
        <v>104</v>
      </c>
      <c r="C52" s="119"/>
      <c r="D52" s="29">
        <v>30000</v>
      </c>
      <c r="E52" s="29">
        <f>J52</f>
        <v>22947</v>
      </c>
      <c r="F52" s="29">
        <f t="shared" ref="F52:F53" si="1">E52-D52</f>
        <v>-7053</v>
      </c>
      <c r="G52" s="45" t="s">
        <v>186</v>
      </c>
      <c r="H52" s="44"/>
      <c r="I52" s="44"/>
      <c r="J52" s="46">
        <v>22947</v>
      </c>
    </row>
    <row r="53" spans="1:10" ht="18" thickBot="1" x14ac:dyDescent="0.75">
      <c r="A53" s="113"/>
      <c r="B53" s="120" t="s">
        <v>105</v>
      </c>
      <c r="C53" s="120"/>
      <c r="D53" s="30">
        <v>40000</v>
      </c>
      <c r="E53" s="30">
        <f>J53</f>
        <v>28711</v>
      </c>
      <c r="F53" s="30">
        <f t="shared" si="1"/>
        <v>-11289</v>
      </c>
      <c r="G53" s="49" t="s">
        <v>186</v>
      </c>
      <c r="H53" s="48"/>
      <c r="I53" s="48"/>
      <c r="J53" s="50">
        <v>28711</v>
      </c>
    </row>
    <row r="54" spans="1:10" x14ac:dyDescent="0.7">
      <c r="A54" s="72"/>
      <c r="B54" s="76"/>
      <c r="C54" s="76"/>
      <c r="D54" s="73"/>
      <c r="E54" s="73"/>
      <c r="F54" s="73"/>
      <c r="G54" s="74"/>
      <c r="H54" s="43" t="s">
        <v>203</v>
      </c>
      <c r="I54" s="43"/>
      <c r="J54" s="75"/>
    </row>
    <row r="55" spans="1:10" x14ac:dyDescent="0.7">
      <c r="A55" s="72"/>
      <c r="B55" s="76"/>
      <c r="C55" s="76"/>
      <c r="D55" s="73"/>
      <c r="E55" s="73"/>
      <c r="F55" s="73"/>
      <c r="G55" s="74"/>
      <c r="H55" s="43"/>
      <c r="I55" s="43"/>
      <c r="J55" s="75"/>
    </row>
    <row r="56" spans="1:10" x14ac:dyDescent="0.7">
      <c r="A56" s="72"/>
      <c r="B56" s="76"/>
      <c r="C56" s="76"/>
      <c r="D56" s="73"/>
      <c r="E56" s="73"/>
      <c r="F56" s="73"/>
      <c r="G56" s="74"/>
      <c r="H56" s="43"/>
      <c r="I56" s="43"/>
      <c r="J56" s="75"/>
    </row>
    <row r="57" spans="1:10" x14ac:dyDescent="0.7">
      <c r="A57" s="72"/>
      <c r="B57" s="76"/>
      <c r="C57" s="76"/>
      <c r="D57" s="73"/>
      <c r="E57" s="73"/>
      <c r="F57" s="73"/>
      <c r="G57" s="74"/>
      <c r="H57" s="43"/>
      <c r="I57" s="43"/>
      <c r="J57" s="75"/>
    </row>
    <row r="58" spans="1:10" ht="18" thickBot="1" x14ac:dyDescent="0.75">
      <c r="A58" s="18"/>
      <c r="B58" s="81" t="s">
        <v>204</v>
      </c>
      <c r="C58" s="17"/>
      <c r="D58" s="78"/>
      <c r="E58" s="78"/>
      <c r="F58" s="78"/>
      <c r="G58" s="79"/>
      <c r="H58" s="55"/>
      <c r="I58" s="55"/>
      <c r="J58" s="80"/>
    </row>
    <row r="59" spans="1:10" ht="18" thickBot="1" x14ac:dyDescent="0.75">
      <c r="A59" s="25">
        <v>7</v>
      </c>
      <c r="B59" s="124" t="s">
        <v>106</v>
      </c>
      <c r="C59" s="124"/>
      <c r="D59" s="77">
        <v>70000</v>
      </c>
      <c r="E59" s="77">
        <f>J59</f>
        <v>62477</v>
      </c>
      <c r="F59" s="77">
        <f>E59-D59</f>
        <v>-7523</v>
      </c>
      <c r="G59" s="54" t="s">
        <v>197</v>
      </c>
      <c r="H59" s="55"/>
      <c r="I59" s="55"/>
      <c r="J59" s="56">
        <v>62477</v>
      </c>
    </row>
    <row r="60" spans="1:10" ht="18" thickBot="1" x14ac:dyDescent="0.75">
      <c r="A60" s="28">
        <v>8</v>
      </c>
      <c r="B60" s="118" t="s">
        <v>107</v>
      </c>
      <c r="C60" s="118"/>
      <c r="D60" s="37">
        <v>20000</v>
      </c>
      <c r="E60" s="37">
        <v>0</v>
      </c>
      <c r="F60" s="37">
        <f>E60-D60</f>
        <v>-20000</v>
      </c>
      <c r="G60" s="54"/>
      <c r="H60" s="55"/>
      <c r="I60" s="55"/>
      <c r="J60" s="56"/>
    </row>
    <row r="61" spans="1:10" x14ac:dyDescent="0.7">
      <c r="A61" s="109" t="s">
        <v>71</v>
      </c>
      <c r="B61" s="109"/>
      <c r="C61" s="109"/>
      <c r="D61" s="31">
        <f>SUM(D26,D29,D32,D38,D47,D50,D59,D60)</f>
        <v>3463000</v>
      </c>
      <c r="E61" s="31">
        <f>SUM(E26,E29,E32,E38,E47,E50,E59,E60)</f>
        <v>3223039</v>
      </c>
      <c r="F61" s="31">
        <f>E61-D61</f>
        <v>-239961</v>
      </c>
      <c r="G61" s="51"/>
      <c r="H61" s="52"/>
      <c r="I61" s="52"/>
      <c r="J61" s="53"/>
    </row>
    <row r="64" spans="1:10" ht="22.15" x14ac:dyDescent="0.7">
      <c r="D64" s="70" t="s">
        <v>199</v>
      </c>
      <c r="E64" s="70"/>
      <c r="F64" s="70"/>
      <c r="G64" s="70"/>
      <c r="H64" s="70"/>
      <c r="I64" s="70"/>
    </row>
    <row r="65" spans="4:9" ht="22.15" x14ac:dyDescent="0.7">
      <c r="D65" s="70"/>
      <c r="E65" s="70"/>
      <c r="F65" s="70"/>
      <c r="G65" s="70"/>
      <c r="H65" s="70"/>
      <c r="I65" s="70"/>
    </row>
    <row r="66" spans="4:9" ht="22.15" x14ac:dyDescent="0.7">
      <c r="D66" s="106">
        <v>43865</v>
      </c>
      <c r="E66" s="106"/>
      <c r="F66" s="70" t="s">
        <v>200</v>
      </c>
      <c r="G66" s="70"/>
      <c r="H66" s="70"/>
      <c r="I66" s="70"/>
    </row>
    <row r="67" spans="4:9" ht="22.15" x14ac:dyDescent="0.7">
      <c r="D67" s="70"/>
      <c r="E67" s="70"/>
      <c r="F67" s="70"/>
      <c r="G67" s="70"/>
      <c r="H67" s="70"/>
      <c r="I67" s="70"/>
    </row>
    <row r="68" spans="4:9" ht="22.15" x14ac:dyDescent="0.7">
      <c r="D68" s="70"/>
      <c r="E68" s="70"/>
      <c r="F68" s="70"/>
      <c r="G68" s="70"/>
      <c r="H68" s="70"/>
      <c r="I68" s="70"/>
    </row>
    <row r="69" spans="4:9" ht="22.15" x14ac:dyDescent="0.7">
      <c r="D69" s="70"/>
      <c r="E69" s="70"/>
      <c r="F69" s="70" t="s">
        <v>200</v>
      </c>
      <c r="G69" s="70"/>
      <c r="H69" s="70"/>
      <c r="I69" s="70"/>
    </row>
    <row r="70" spans="4:9" ht="22.15" x14ac:dyDescent="0.7">
      <c r="D70" s="70"/>
      <c r="E70" s="70"/>
      <c r="F70" s="70"/>
      <c r="G70" s="70"/>
      <c r="H70" s="70"/>
      <c r="I70" s="70"/>
    </row>
    <row r="71" spans="4:9" ht="22.15" x14ac:dyDescent="0.7">
      <c r="D71" s="70" t="s">
        <v>201</v>
      </c>
      <c r="E71" s="70"/>
      <c r="F71" s="70"/>
      <c r="G71" s="70"/>
      <c r="H71" s="70"/>
      <c r="I71" s="70"/>
    </row>
    <row r="72" spans="4:9" ht="22.15" x14ac:dyDescent="0.7">
      <c r="D72" s="70"/>
      <c r="E72" s="70"/>
      <c r="F72" s="70"/>
      <c r="G72" s="70"/>
      <c r="H72" s="70"/>
      <c r="I72" s="70"/>
    </row>
    <row r="73" spans="4:9" ht="22.15" x14ac:dyDescent="0.7">
      <c r="D73" s="70"/>
      <c r="E73" s="70"/>
      <c r="F73" s="107">
        <v>43880</v>
      </c>
      <c r="G73" s="107"/>
      <c r="H73" s="70"/>
      <c r="I73" s="70"/>
    </row>
    <row r="74" spans="4:9" ht="22.15" x14ac:dyDescent="0.7">
      <c r="D74" s="70"/>
      <c r="E74" s="70"/>
      <c r="F74" s="70"/>
      <c r="G74" s="70"/>
      <c r="H74" s="70"/>
      <c r="I74" s="70"/>
    </row>
    <row r="75" spans="4:9" ht="22.15" x14ac:dyDescent="0.7">
      <c r="D75" s="70"/>
      <c r="E75" s="70"/>
      <c r="F75" s="70" t="s">
        <v>202</v>
      </c>
      <c r="G75" s="70"/>
      <c r="H75" s="70"/>
      <c r="I75" s="70"/>
    </row>
  </sheetData>
  <mergeCells count="50">
    <mergeCell ref="A61:C61"/>
    <mergeCell ref="B60:C60"/>
    <mergeCell ref="B32:C32"/>
    <mergeCell ref="B38:C38"/>
    <mergeCell ref="B47:C47"/>
    <mergeCell ref="B50:C50"/>
    <mergeCell ref="B59:C59"/>
    <mergeCell ref="B45:C45"/>
    <mergeCell ref="B46:C46"/>
    <mergeCell ref="B48:C48"/>
    <mergeCell ref="B51:C51"/>
    <mergeCell ref="B52:C52"/>
    <mergeCell ref="B53:C53"/>
    <mergeCell ref="B39:C39"/>
    <mergeCell ref="B40:C40"/>
    <mergeCell ref="B41:C41"/>
    <mergeCell ref="B42:C42"/>
    <mergeCell ref="B43:C43"/>
    <mergeCell ref="A32:A37"/>
    <mergeCell ref="A38:A46"/>
    <mergeCell ref="A50:A53"/>
    <mergeCell ref="B26:C26"/>
    <mergeCell ref="B27:C27"/>
    <mergeCell ref="B28:C28"/>
    <mergeCell ref="B30:C30"/>
    <mergeCell ref="B31:C31"/>
    <mergeCell ref="A47:A49"/>
    <mergeCell ref="B49:C49"/>
    <mergeCell ref="B44:C44"/>
    <mergeCell ref="B33:C33"/>
    <mergeCell ref="B34:C34"/>
    <mergeCell ref="B35:C35"/>
    <mergeCell ref="B36:C36"/>
    <mergeCell ref="B37:C37"/>
    <mergeCell ref="D66:E66"/>
    <mergeCell ref="F73:G73"/>
    <mergeCell ref="B19:C19"/>
    <mergeCell ref="A20:C20"/>
    <mergeCell ref="A14:H14"/>
    <mergeCell ref="A15:C15"/>
    <mergeCell ref="G15:J15"/>
    <mergeCell ref="B16:C16"/>
    <mergeCell ref="B17:C17"/>
    <mergeCell ref="B18:C18"/>
    <mergeCell ref="A25:C25"/>
    <mergeCell ref="G25:J25"/>
    <mergeCell ref="A24:H24"/>
    <mergeCell ref="A26:A28"/>
    <mergeCell ref="A29:A31"/>
    <mergeCell ref="B29:C29"/>
  </mergeCells>
  <phoneticPr fontId="1"/>
  <pageMargins left="0.7" right="0.7" top="0.75" bottom="0.75" header="0.3" footer="0.3"/>
  <pageSetup paperSize="9" scale="73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B5BA-114A-4773-A1FF-93991B409914}">
  <sheetPr>
    <pageSetUpPr fitToPage="1"/>
  </sheetPr>
  <dimension ref="A1:O65"/>
  <sheetViews>
    <sheetView tabSelected="1" zoomScale="110" zoomScaleNormal="110" workbookViewId="0">
      <selection activeCell="Q56" sqref="Q56"/>
    </sheetView>
  </sheetViews>
  <sheetFormatPr defaultRowHeight="17.649999999999999" x14ac:dyDescent="0.7"/>
  <cols>
    <col min="1" max="1" width="4.125" style="36" customWidth="1"/>
    <col min="2" max="2" width="18.75" customWidth="1"/>
    <col min="3" max="3" width="9" style="32"/>
    <col min="4" max="4" width="3.5625" style="4" customWidth="1"/>
    <col min="5" max="5" width="5.5625" style="32" customWidth="1"/>
    <col min="6" max="6" width="4.9375" style="4" customWidth="1"/>
    <col min="7" max="7" width="10.375" style="32" customWidth="1"/>
    <col min="8" max="8" width="1.8125" customWidth="1"/>
    <col min="9" max="9" width="3.875" customWidth="1"/>
    <col min="10" max="10" width="15.4375" customWidth="1"/>
    <col min="12" max="12" width="4.1875" customWidth="1"/>
    <col min="13" max="13" width="5.625" customWidth="1"/>
    <col min="14" max="14" width="5.375" customWidth="1"/>
  </cols>
  <sheetData>
    <row r="1" spans="1:15" ht="29.25" x14ac:dyDescent="0.7">
      <c r="E1" s="10" t="s">
        <v>198</v>
      </c>
    </row>
    <row r="3" spans="1:15" x14ac:dyDescent="0.7">
      <c r="A3" s="36" t="s">
        <v>123</v>
      </c>
    </row>
    <row r="4" spans="1:15" x14ac:dyDescent="0.7">
      <c r="A4" s="36">
        <v>2</v>
      </c>
      <c r="B4" t="s">
        <v>81</v>
      </c>
      <c r="I4" s="36">
        <v>3</v>
      </c>
      <c r="J4" t="s">
        <v>82</v>
      </c>
      <c r="L4" s="4"/>
      <c r="N4" s="4"/>
    </row>
    <row r="5" spans="1:15" x14ac:dyDescent="0.7">
      <c r="B5" s="20" t="s">
        <v>108</v>
      </c>
      <c r="C5" s="29">
        <v>13000</v>
      </c>
      <c r="D5" s="19" t="s">
        <v>116</v>
      </c>
      <c r="E5" s="29">
        <v>200</v>
      </c>
      <c r="F5" s="19" t="s">
        <v>109</v>
      </c>
      <c r="G5" s="29">
        <f>E5*C5</f>
        <v>2600000</v>
      </c>
      <c r="I5" s="36"/>
      <c r="J5" s="20" t="s">
        <v>115</v>
      </c>
      <c r="K5" s="29">
        <v>200000</v>
      </c>
      <c r="L5" s="38" t="s">
        <v>116</v>
      </c>
      <c r="M5" s="29">
        <v>1</v>
      </c>
      <c r="N5" s="38" t="s">
        <v>121</v>
      </c>
      <c r="O5" s="29">
        <f>K5*M5</f>
        <v>200000</v>
      </c>
    </row>
    <row r="6" spans="1:15" x14ac:dyDescent="0.7">
      <c r="B6" s="20" t="s">
        <v>110</v>
      </c>
      <c r="C6" s="29">
        <v>6000</v>
      </c>
      <c r="D6" s="19" t="s">
        <v>116</v>
      </c>
      <c r="E6" s="29">
        <v>2</v>
      </c>
      <c r="F6" s="19" t="s">
        <v>109</v>
      </c>
      <c r="G6" s="29">
        <f>E6*C6</f>
        <v>12000</v>
      </c>
      <c r="I6" s="36"/>
      <c r="J6" s="20" t="s">
        <v>117</v>
      </c>
      <c r="K6" s="29">
        <v>50000</v>
      </c>
      <c r="L6" s="38" t="s">
        <v>116</v>
      </c>
      <c r="M6" s="29">
        <v>1</v>
      </c>
      <c r="N6" s="38" t="s">
        <v>121</v>
      </c>
      <c r="O6" s="29">
        <f>K6*M6</f>
        <v>50000</v>
      </c>
    </row>
    <row r="7" spans="1:15" x14ac:dyDescent="0.7">
      <c r="B7" s="20" t="s">
        <v>111</v>
      </c>
      <c r="C7" s="29">
        <v>3000</v>
      </c>
      <c r="D7" s="19" t="s">
        <v>116</v>
      </c>
      <c r="E7" s="29">
        <v>2</v>
      </c>
      <c r="F7" s="19" t="s">
        <v>109</v>
      </c>
      <c r="G7" s="29">
        <f>E7*C7</f>
        <v>6000</v>
      </c>
      <c r="I7" s="36"/>
      <c r="J7" s="20" t="s">
        <v>118</v>
      </c>
      <c r="K7" s="29">
        <v>123456</v>
      </c>
      <c r="L7" s="38" t="s">
        <v>116</v>
      </c>
      <c r="M7" s="29">
        <v>1</v>
      </c>
      <c r="N7" s="38" t="s">
        <v>121</v>
      </c>
      <c r="O7" s="29">
        <f>K7*M7</f>
        <v>123456</v>
      </c>
    </row>
    <row r="8" spans="1:15" x14ac:dyDescent="0.7">
      <c r="B8" s="20" t="s">
        <v>112</v>
      </c>
      <c r="C8" s="29">
        <v>6000</v>
      </c>
      <c r="D8" s="19" t="s">
        <v>116</v>
      </c>
      <c r="E8" s="29">
        <v>4</v>
      </c>
      <c r="F8" s="19" t="s">
        <v>109</v>
      </c>
      <c r="G8" s="29">
        <f>E8*C8</f>
        <v>24000</v>
      </c>
      <c r="I8" s="36"/>
      <c r="J8" s="20" t="s">
        <v>119</v>
      </c>
      <c r="K8" s="29">
        <v>6000</v>
      </c>
      <c r="L8" s="38" t="s">
        <v>116</v>
      </c>
      <c r="M8" s="29">
        <v>4</v>
      </c>
      <c r="N8" s="38" t="s">
        <v>121</v>
      </c>
      <c r="O8" s="29">
        <f>K8*M8</f>
        <v>24000</v>
      </c>
    </row>
    <row r="9" spans="1:15" ht="18" thickBot="1" x14ac:dyDescent="0.75">
      <c r="B9" s="24" t="s">
        <v>113</v>
      </c>
      <c r="C9" s="30">
        <v>6000</v>
      </c>
      <c r="D9" s="23" t="s">
        <v>116</v>
      </c>
      <c r="E9" s="30">
        <v>30</v>
      </c>
      <c r="F9" s="23" t="s">
        <v>109</v>
      </c>
      <c r="G9" s="30">
        <f>E9*C9</f>
        <v>180000</v>
      </c>
      <c r="I9" s="36"/>
      <c r="J9" s="40"/>
      <c r="K9" s="41"/>
      <c r="L9" s="42"/>
      <c r="M9" s="41"/>
      <c r="N9" s="42"/>
      <c r="O9" s="41"/>
    </row>
    <row r="10" spans="1:15" x14ac:dyDescent="0.7">
      <c r="B10" s="109" t="s">
        <v>114</v>
      </c>
      <c r="C10" s="109"/>
      <c r="D10" s="109"/>
      <c r="E10" s="109"/>
      <c r="F10" s="109"/>
      <c r="G10" s="31">
        <f>SUM(G5:G9)</f>
        <v>2822000</v>
      </c>
      <c r="J10" s="109" t="s">
        <v>114</v>
      </c>
      <c r="K10" s="109"/>
      <c r="L10" s="109"/>
      <c r="M10" s="109"/>
      <c r="N10" s="109"/>
      <c r="O10" s="34">
        <f>SUM(O5:O9)</f>
        <v>397456</v>
      </c>
    </row>
    <row r="12" spans="1:15" x14ac:dyDescent="0.7">
      <c r="A12" s="36">
        <v>4</v>
      </c>
      <c r="B12" t="s">
        <v>83</v>
      </c>
    </row>
    <row r="13" spans="1:15" ht="35.25" x14ac:dyDescent="0.7">
      <c r="B13" s="35" t="s">
        <v>120</v>
      </c>
      <c r="C13" s="29">
        <v>2000</v>
      </c>
      <c r="D13" s="38" t="s">
        <v>116</v>
      </c>
      <c r="E13" s="29">
        <v>20</v>
      </c>
      <c r="F13" s="38" t="s">
        <v>121</v>
      </c>
      <c r="G13" s="29">
        <f>C13*E13</f>
        <v>40000</v>
      </c>
    </row>
    <row r="14" spans="1:15" ht="18" thickBot="1" x14ac:dyDescent="0.75">
      <c r="B14" s="30" t="s">
        <v>122</v>
      </c>
      <c r="C14" s="30">
        <v>158</v>
      </c>
      <c r="D14" s="39" t="s">
        <v>116</v>
      </c>
      <c r="E14" s="30">
        <v>1</v>
      </c>
      <c r="F14" s="39" t="s">
        <v>121</v>
      </c>
      <c r="G14" s="30">
        <f>C14*E14</f>
        <v>158</v>
      </c>
    </row>
    <row r="15" spans="1:15" x14ac:dyDescent="0.7">
      <c r="B15" s="128" t="s">
        <v>114</v>
      </c>
      <c r="C15" s="128"/>
      <c r="D15" s="128"/>
      <c r="E15" s="128"/>
      <c r="F15" s="128"/>
      <c r="G15" s="31">
        <f>SUM(G13:G14)</f>
        <v>40158</v>
      </c>
    </row>
    <row r="17" spans="1:15" x14ac:dyDescent="0.7">
      <c r="A17" s="36" t="s">
        <v>124</v>
      </c>
    </row>
    <row r="18" spans="1:15" x14ac:dyDescent="0.7">
      <c r="A18" s="36">
        <v>1</v>
      </c>
      <c r="B18" t="s">
        <v>163</v>
      </c>
    </row>
    <row r="19" spans="1:15" x14ac:dyDescent="0.7">
      <c r="A19" s="36" t="s">
        <v>161</v>
      </c>
      <c r="B19" t="s">
        <v>162</v>
      </c>
      <c r="C19"/>
      <c r="E19"/>
      <c r="G19"/>
    </row>
    <row r="20" spans="1:15" x14ac:dyDescent="0.7">
      <c r="B20" s="20" t="s">
        <v>164</v>
      </c>
      <c r="C20" s="29">
        <v>48000</v>
      </c>
      <c r="D20" s="38" t="s">
        <v>116</v>
      </c>
      <c r="E20" s="29">
        <v>1</v>
      </c>
      <c r="F20" s="38" t="s">
        <v>160</v>
      </c>
      <c r="G20" s="29">
        <f>C20*E20</f>
        <v>48000</v>
      </c>
    </row>
    <row r="21" spans="1:15" x14ac:dyDescent="0.7">
      <c r="B21" s="20" t="s">
        <v>165</v>
      </c>
      <c r="C21" s="29">
        <v>200</v>
      </c>
      <c r="D21" s="38" t="s">
        <v>116</v>
      </c>
      <c r="E21" s="29">
        <v>250</v>
      </c>
      <c r="F21" s="38" t="s">
        <v>168</v>
      </c>
      <c r="G21" s="29">
        <f>C21*E21</f>
        <v>50000</v>
      </c>
    </row>
    <row r="22" spans="1:15" x14ac:dyDescent="0.7">
      <c r="B22" s="20" t="s">
        <v>166</v>
      </c>
      <c r="C22" s="29">
        <v>165</v>
      </c>
      <c r="D22" s="38" t="s">
        <v>116</v>
      </c>
      <c r="E22" s="29">
        <v>250</v>
      </c>
      <c r="F22" s="38" t="s">
        <v>169</v>
      </c>
      <c r="G22" s="29">
        <f>C22*E22</f>
        <v>41250</v>
      </c>
    </row>
    <row r="23" spans="1:15" x14ac:dyDescent="0.7">
      <c r="B23" s="20" t="s">
        <v>167</v>
      </c>
      <c r="C23" s="29">
        <v>2000</v>
      </c>
      <c r="D23" s="38" t="s">
        <v>116</v>
      </c>
      <c r="E23" s="29">
        <v>250</v>
      </c>
      <c r="F23" s="38" t="s">
        <v>170</v>
      </c>
      <c r="G23" s="29">
        <f>C23*E23</f>
        <v>500000</v>
      </c>
    </row>
    <row r="24" spans="1:15" ht="18" thickBot="1" x14ac:dyDescent="0.75">
      <c r="B24" s="40"/>
      <c r="C24" s="41"/>
      <c r="D24" s="42"/>
      <c r="E24" s="41"/>
      <c r="F24" s="42"/>
      <c r="G24" s="41"/>
    </row>
    <row r="25" spans="1:15" x14ac:dyDescent="0.7">
      <c r="A25"/>
      <c r="B25" s="109" t="s">
        <v>114</v>
      </c>
      <c r="C25" s="109"/>
      <c r="D25" s="109"/>
      <c r="E25" s="109"/>
      <c r="F25" s="109"/>
      <c r="G25" s="34">
        <f>SUM(G20:G24)</f>
        <v>639250</v>
      </c>
    </row>
    <row r="27" spans="1:15" x14ac:dyDescent="0.7">
      <c r="A27" s="36">
        <v>2</v>
      </c>
      <c r="B27" t="s">
        <v>89</v>
      </c>
    </row>
    <row r="28" spans="1:15" ht="18.850000000000001" customHeight="1" x14ac:dyDescent="0.7">
      <c r="A28" s="36" t="s">
        <v>125</v>
      </c>
      <c r="B28" t="s">
        <v>126</v>
      </c>
      <c r="I28" s="36" t="s">
        <v>132</v>
      </c>
      <c r="J28" t="s">
        <v>133</v>
      </c>
      <c r="K28" s="32"/>
      <c r="L28" s="4"/>
      <c r="M28" s="32"/>
      <c r="N28" s="4"/>
      <c r="O28" s="32"/>
    </row>
    <row r="29" spans="1:15" x14ac:dyDescent="0.7">
      <c r="B29" s="20" t="s">
        <v>127</v>
      </c>
      <c r="C29" s="29">
        <v>100000</v>
      </c>
      <c r="D29" s="19" t="s">
        <v>116</v>
      </c>
      <c r="E29" s="29">
        <v>1</v>
      </c>
      <c r="F29" s="19" t="s">
        <v>131</v>
      </c>
      <c r="G29" s="29">
        <f>C29*E29</f>
        <v>100000</v>
      </c>
      <c r="I29" s="36"/>
      <c r="J29" s="20" t="s">
        <v>134</v>
      </c>
      <c r="K29" s="29">
        <v>14567</v>
      </c>
      <c r="L29" s="19" t="s">
        <v>116</v>
      </c>
      <c r="M29" s="29">
        <v>3</v>
      </c>
      <c r="N29" s="19" t="s">
        <v>136</v>
      </c>
      <c r="O29" s="29">
        <f>K29*M29</f>
        <v>43701</v>
      </c>
    </row>
    <row r="30" spans="1:15" x14ac:dyDescent="0.7">
      <c r="B30" s="20" t="s">
        <v>128</v>
      </c>
      <c r="C30" s="29">
        <v>50000</v>
      </c>
      <c r="D30" s="19" t="s">
        <v>116</v>
      </c>
      <c r="E30" s="29">
        <v>8</v>
      </c>
      <c r="F30" s="19" t="s">
        <v>131</v>
      </c>
      <c r="G30" s="29">
        <f>C30*E30</f>
        <v>400000</v>
      </c>
      <c r="I30" s="36"/>
      <c r="J30" s="20" t="s">
        <v>135</v>
      </c>
      <c r="K30" s="29">
        <v>1200</v>
      </c>
      <c r="L30" s="19" t="s">
        <v>116</v>
      </c>
      <c r="M30" s="29">
        <v>6</v>
      </c>
      <c r="N30" s="19" t="s">
        <v>138</v>
      </c>
      <c r="O30" s="29">
        <f>K30*M30</f>
        <v>7200</v>
      </c>
    </row>
    <row r="31" spans="1:15" ht="18" thickBot="1" x14ac:dyDescent="0.75">
      <c r="B31" s="20" t="s">
        <v>129</v>
      </c>
      <c r="C31" s="29">
        <v>10000</v>
      </c>
      <c r="D31" s="19" t="s">
        <v>116</v>
      </c>
      <c r="E31" s="29">
        <v>1</v>
      </c>
      <c r="F31" s="19" t="s">
        <v>131</v>
      </c>
      <c r="G31" s="29">
        <f>C31*E31</f>
        <v>10000</v>
      </c>
      <c r="I31" s="36"/>
      <c r="J31" s="24" t="s">
        <v>137</v>
      </c>
      <c r="K31" s="30">
        <v>84000</v>
      </c>
      <c r="L31" s="23" t="s">
        <v>116</v>
      </c>
      <c r="M31" s="30">
        <v>1</v>
      </c>
      <c r="N31" s="23"/>
      <c r="O31" s="30">
        <f>K31*M31</f>
        <v>84000</v>
      </c>
    </row>
    <row r="32" spans="1:15" ht="18" thickBot="1" x14ac:dyDescent="0.75">
      <c r="B32" s="24" t="s">
        <v>130</v>
      </c>
      <c r="C32" s="30">
        <v>6000</v>
      </c>
      <c r="D32" s="23" t="s">
        <v>116</v>
      </c>
      <c r="E32" s="30">
        <v>30</v>
      </c>
      <c r="F32" s="23" t="s">
        <v>131</v>
      </c>
      <c r="G32" s="30">
        <f>C32*E32</f>
        <v>180000</v>
      </c>
      <c r="I32" s="36"/>
      <c r="J32" s="24"/>
      <c r="K32" s="30"/>
      <c r="L32" s="23"/>
      <c r="M32" s="30"/>
      <c r="N32" s="23"/>
      <c r="O32" s="30"/>
    </row>
    <row r="33" spans="1:15" x14ac:dyDescent="0.7">
      <c r="B33" s="125" t="s">
        <v>114</v>
      </c>
      <c r="C33" s="126"/>
      <c r="D33" s="126"/>
      <c r="E33" s="126"/>
      <c r="F33" s="127"/>
      <c r="G33" s="31">
        <f>SUM(G29:G32)</f>
        <v>690000</v>
      </c>
      <c r="I33" s="36"/>
      <c r="J33" s="109" t="s">
        <v>114</v>
      </c>
      <c r="K33" s="109"/>
      <c r="L33" s="109"/>
      <c r="M33" s="109"/>
      <c r="N33" s="109"/>
      <c r="O33" s="31">
        <f>SUM(O29:O32)</f>
        <v>134901</v>
      </c>
    </row>
    <row r="35" spans="1:15" x14ac:dyDescent="0.7">
      <c r="A35" s="36">
        <v>3</v>
      </c>
      <c r="B35" t="s">
        <v>92</v>
      </c>
    </row>
    <row r="36" spans="1:15" x14ac:dyDescent="0.7">
      <c r="A36" s="36" t="s">
        <v>145</v>
      </c>
      <c r="B36" t="s">
        <v>146</v>
      </c>
      <c r="I36" s="36" t="s">
        <v>150</v>
      </c>
      <c r="J36" t="s">
        <v>151</v>
      </c>
      <c r="K36" s="32"/>
      <c r="L36" s="4"/>
      <c r="M36" s="32"/>
      <c r="N36" s="4"/>
      <c r="O36" s="32"/>
    </row>
    <row r="37" spans="1:15" x14ac:dyDescent="0.7">
      <c r="B37" s="20" t="s">
        <v>118</v>
      </c>
      <c r="C37" s="29">
        <v>212443</v>
      </c>
      <c r="D37" s="19" t="s">
        <v>116</v>
      </c>
      <c r="E37" s="29">
        <v>1</v>
      </c>
      <c r="F37" s="19" t="s">
        <v>160</v>
      </c>
      <c r="G37" s="29">
        <f>C37*E37</f>
        <v>212443</v>
      </c>
      <c r="I37" s="36"/>
      <c r="J37" s="20" t="s">
        <v>152</v>
      </c>
      <c r="K37" s="29">
        <v>150000</v>
      </c>
      <c r="L37" s="19" t="s">
        <v>116</v>
      </c>
      <c r="M37" s="29">
        <v>1</v>
      </c>
      <c r="N37" s="19" t="s">
        <v>136</v>
      </c>
      <c r="O37" s="29">
        <f>K37*M37</f>
        <v>150000</v>
      </c>
    </row>
    <row r="38" spans="1:15" x14ac:dyDescent="0.7">
      <c r="B38" s="20" t="s">
        <v>147</v>
      </c>
      <c r="C38" s="29">
        <v>3084</v>
      </c>
      <c r="D38" s="19" t="s">
        <v>116</v>
      </c>
      <c r="E38" s="29">
        <v>1</v>
      </c>
      <c r="F38" s="19" t="s">
        <v>121</v>
      </c>
      <c r="G38" s="29">
        <f>C38*E38</f>
        <v>3084</v>
      </c>
      <c r="I38" s="36"/>
      <c r="J38" s="20" t="s">
        <v>153</v>
      </c>
      <c r="K38" s="29">
        <v>0</v>
      </c>
      <c r="L38" s="19" t="s">
        <v>116</v>
      </c>
      <c r="M38" s="29"/>
      <c r="N38" s="19"/>
      <c r="O38" s="29">
        <f>K38*M38</f>
        <v>0</v>
      </c>
    </row>
    <row r="39" spans="1:15" x14ac:dyDescent="0.7">
      <c r="B39" s="20" t="s">
        <v>148</v>
      </c>
      <c r="C39" s="29">
        <v>7000</v>
      </c>
      <c r="D39" s="19" t="s">
        <v>116</v>
      </c>
      <c r="E39" s="29">
        <v>10</v>
      </c>
      <c r="F39" s="19" t="s">
        <v>121</v>
      </c>
      <c r="G39" s="29">
        <f>C39*E39</f>
        <v>70000</v>
      </c>
      <c r="I39" s="36"/>
      <c r="J39" s="20"/>
      <c r="K39" s="29"/>
      <c r="L39" s="19"/>
      <c r="M39" s="29"/>
      <c r="N39" s="19"/>
      <c r="O39" s="29"/>
    </row>
    <row r="40" spans="1:15" ht="18" thickBot="1" x14ac:dyDescent="0.75">
      <c r="B40" s="24" t="s">
        <v>149</v>
      </c>
      <c r="C40" s="30">
        <v>22000</v>
      </c>
      <c r="D40" s="23" t="s">
        <v>116</v>
      </c>
      <c r="E40" s="30">
        <v>5</v>
      </c>
      <c r="F40" s="23" t="s">
        <v>121</v>
      </c>
      <c r="G40" s="30">
        <f>C40*E40</f>
        <v>110000</v>
      </c>
      <c r="I40" s="36"/>
      <c r="J40" s="40"/>
      <c r="K40" s="41"/>
      <c r="L40" s="25"/>
      <c r="M40" s="41"/>
      <c r="N40" s="25"/>
      <c r="O40" s="41"/>
    </row>
    <row r="41" spans="1:15" x14ac:dyDescent="0.7">
      <c r="B41" s="125" t="s">
        <v>114</v>
      </c>
      <c r="C41" s="126"/>
      <c r="D41" s="126"/>
      <c r="E41" s="126"/>
      <c r="F41" s="127"/>
      <c r="G41" s="31">
        <f>SUM(G37:G40)</f>
        <v>395527</v>
      </c>
      <c r="I41" s="36"/>
      <c r="J41" s="109" t="s">
        <v>114</v>
      </c>
      <c r="K41" s="109"/>
      <c r="L41" s="109"/>
      <c r="M41" s="109"/>
      <c r="N41" s="109"/>
      <c r="O41" s="31">
        <f>SUM(O37:O40)</f>
        <v>150000</v>
      </c>
    </row>
    <row r="43" spans="1:15" x14ac:dyDescent="0.7">
      <c r="A43" s="36" t="s">
        <v>154</v>
      </c>
      <c r="B43" t="s">
        <v>155</v>
      </c>
    </row>
    <row r="44" spans="1:15" x14ac:dyDescent="0.7">
      <c r="B44" s="20" t="s">
        <v>156</v>
      </c>
      <c r="C44" s="29">
        <v>6600</v>
      </c>
      <c r="D44" s="19" t="s">
        <v>116</v>
      </c>
      <c r="E44" s="29">
        <v>6</v>
      </c>
      <c r="F44" s="19" t="s">
        <v>121</v>
      </c>
      <c r="G44" s="29">
        <f>C44*E44</f>
        <v>39600</v>
      </c>
    </row>
    <row r="45" spans="1:15" x14ac:dyDescent="0.7">
      <c r="B45" s="20" t="s">
        <v>157</v>
      </c>
      <c r="C45" s="29">
        <v>15250</v>
      </c>
      <c r="D45" s="19" t="s">
        <v>116</v>
      </c>
      <c r="E45" s="29">
        <v>1</v>
      </c>
      <c r="F45" s="19" t="s">
        <v>121</v>
      </c>
      <c r="G45" s="29">
        <f>C45*E45</f>
        <v>15250</v>
      </c>
    </row>
    <row r="46" spans="1:15" x14ac:dyDescent="0.7">
      <c r="B46" s="20"/>
      <c r="C46" s="29"/>
      <c r="D46" s="19"/>
      <c r="E46" s="29"/>
      <c r="F46" s="19"/>
      <c r="G46" s="29"/>
    </row>
    <row r="47" spans="1:15" ht="18" thickBot="1" x14ac:dyDescent="0.75">
      <c r="B47" s="24"/>
      <c r="C47" s="30"/>
      <c r="D47" s="23"/>
      <c r="E47" s="30"/>
      <c r="F47" s="23"/>
      <c r="G47" s="30"/>
    </row>
    <row r="48" spans="1:15" x14ac:dyDescent="0.7">
      <c r="B48" s="125" t="s">
        <v>114</v>
      </c>
      <c r="C48" s="126"/>
      <c r="D48" s="126"/>
      <c r="E48" s="126"/>
      <c r="F48" s="127"/>
      <c r="G48" s="31">
        <f>SUM(G44:G47)</f>
        <v>54850</v>
      </c>
    </row>
    <row r="49" spans="1:15" x14ac:dyDescent="0.7">
      <c r="B49" s="72"/>
      <c r="C49" s="72"/>
      <c r="D49" s="72"/>
      <c r="E49" s="72"/>
      <c r="F49" s="72"/>
      <c r="G49" s="73"/>
    </row>
    <row r="50" spans="1:15" x14ac:dyDescent="0.7">
      <c r="B50" s="72"/>
      <c r="C50" s="72"/>
      <c r="D50" s="72"/>
      <c r="E50" s="72"/>
      <c r="F50" s="72"/>
      <c r="G50" s="73"/>
      <c r="L50" s="43" t="s">
        <v>203</v>
      </c>
    </row>
    <row r="51" spans="1:15" x14ac:dyDescent="0.7">
      <c r="B51" s="72"/>
      <c r="C51" s="72"/>
      <c r="D51" s="72"/>
      <c r="E51" s="72"/>
      <c r="F51" s="72"/>
      <c r="G51" s="73"/>
    </row>
    <row r="52" spans="1:15" x14ac:dyDescent="0.7">
      <c r="B52" s="72"/>
      <c r="C52" s="72"/>
      <c r="D52" s="72"/>
      <c r="E52" s="72"/>
      <c r="F52" s="72"/>
      <c r="G52" s="73"/>
    </row>
    <row r="53" spans="1:15" x14ac:dyDescent="0.7">
      <c r="B53" s="72"/>
      <c r="C53" s="72"/>
      <c r="D53" s="72"/>
      <c r="E53" s="72"/>
      <c r="F53" s="72"/>
      <c r="G53" s="73"/>
    </row>
    <row r="54" spans="1:15" x14ac:dyDescent="0.7">
      <c r="B54" s="72"/>
      <c r="C54" s="72"/>
      <c r="D54" s="72"/>
      <c r="E54" s="72"/>
      <c r="F54" s="72"/>
      <c r="G54" s="73"/>
    </row>
    <row r="55" spans="1:15" x14ac:dyDescent="0.7">
      <c r="B55" s="72"/>
      <c r="C55" s="72"/>
      <c r="D55" s="72"/>
      <c r="E55" s="72"/>
      <c r="F55" s="72"/>
      <c r="G55" s="73"/>
    </row>
    <row r="56" spans="1:15" x14ac:dyDescent="0.7">
      <c r="B56" s="72"/>
      <c r="C56" s="72"/>
      <c r="D56" s="72"/>
      <c r="E56" s="72"/>
      <c r="F56" s="72"/>
      <c r="G56" s="73"/>
    </row>
    <row r="57" spans="1:15" x14ac:dyDescent="0.7">
      <c r="B57" s="129" t="s">
        <v>204</v>
      </c>
      <c r="C57" s="72"/>
      <c r="D57" s="72"/>
      <c r="E57" s="72"/>
      <c r="F57" s="72"/>
      <c r="G57" s="73"/>
    </row>
    <row r="59" spans="1:15" x14ac:dyDescent="0.7">
      <c r="A59" s="36">
        <v>4</v>
      </c>
      <c r="B59" t="s">
        <v>93</v>
      </c>
    </row>
    <row r="60" spans="1:15" x14ac:dyDescent="0.7">
      <c r="A60" s="36" t="s">
        <v>125</v>
      </c>
      <c r="B60" t="s">
        <v>173</v>
      </c>
      <c r="I60" s="36" t="s">
        <v>150</v>
      </c>
      <c r="J60" t="s">
        <v>151</v>
      </c>
      <c r="K60" s="32"/>
      <c r="L60" s="4"/>
      <c r="M60" s="32"/>
      <c r="N60" s="4"/>
      <c r="O60" s="32"/>
    </row>
    <row r="61" spans="1:15" x14ac:dyDescent="0.7">
      <c r="B61" s="20" t="s">
        <v>118</v>
      </c>
      <c r="C61" s="29">
        <v>212443</v>
      </c>
      <c r="D61" s="19" t="s">
        <v>116</v>
      </c>
      <c r="E61" s="29">
        <v>1</v>
      </c>
      <c r="F61" s="19" t="s">
        <v>160</v>
      </c>
      <c r="G61" s="29">
        <f>C61*E61</f>
        <v>212443</v>
      </c>
      <c r="I61" s="36"/>
      <c r="J61" s="20" t="s">
        <v>152</v>
      </c>
      <c r="K61" s="29">
        <v>150000</v>
      </c>
      <c r="L61" s="19" t="s">
        <v>116</v>
      </c>
      <c r="M61" s="29">
        <v>1</v>
      </c>
      <c r="N61" s="19" t="s">
        <v>136</v>
      </c>
      <c r="O61" s="29">
        <f>K61*M61</f>
        <v>150000</v>
      </c>
    </row>
    <row r="62" spans="1:15" x14ac:dyDescent="0.7">
      <c r="B62" s="20" t="s">
        <v>147</v>
      </c>
      <c r="C62" s="29">
        <v>3084</v>
      </c>
      <c r="D62" s="19" t="s">
        <v>116</v>
      </c>
      <c r="E62" s="29">
        <v>1</v>
      </c>
      <c r="F62" s="19" t="s">
        <v>121</v>
      </c>
      <c r="G62" s="29">
        <f>C62*E62</f>
        <v>3084</v>
      </c>
      <c r="I62" s="36"/>
      <c r="J62" s="20" t="s">
        <v>153</v>
      </c>
      <c r="K62" s="29">
        <v>0</v>
      </c>
      <c r="L62" s="19" t="s">
        <v>116</v>
      </c>
      <c r="M62" s="29"/>
      <c r="N62" s="19"/>
      <c r="O62" s="29">
        <f>K62*M62</f>
        <v>0</v>
      </c>
    </row>
    <row r="63" spans="1:15" x14ac:dyDescent="0.7">
      <c r="B63" s="20" t="s">
        <v>148</v>
      </c>
      <c r="C63" s="29">
        <v>7000</v>
      </c>
      <c r="D63" s="19" t="s">
        <v>116</v>
      </c>
      <c r="E63" s="29">
        <v>10</v>
      </c>
      <c r="F63" s="19" t="s">
        <v>121</v>
      </c>
      <c r="G63" s="29">
        <f>C63*E63</f>
        <v>70000</v>
      </c>
      <c r="I63" s="36"/>
      <c r="J63" s="20"/>
      <c r="K63" s="29"/>
      <c r="L63" s="19"/>
      <c r="M63" s="29"/>
      <c r="N63" s="19"/>
      <c r="O63" s="29"/>
    </row>
    <row r="64" spans="1:15" ht="18" thickBot="1" x14ac:dyDescent="0.75">
      <c r="B64" s="24" t="s">
        <v>149</v>
      </c>
      <c r="C64" s="30">
        <v>22000</v>
      </c>
      <c r="D64" s="23" t="s">
        <v>116</v>
      </c>
      <c r="E64" s="30">
        <v>5</v>
      </c>
      <c r="F64" s="23" t="s">
        <v>121</v>
      </c>
      <c r="G64" s="30">
        <f>C64*E64</f>
        <v>110000</v>
      </c>
      <c r="I64" s="36"/>
      <c r="J64" s="40"/>
      <c r="K64" s="41"/>
      <c r="L64" s="25"/>
      <c r="M64" s="41"/>
      <c r="N64" s="25"/>
      <c r="O64" s="41"/>
    </row>
    <row r="65" spans="2:15" x14ac:dyDescent="0.7">
      <c r="B65" s="125" t="s">
        <v>114</v>
      </c>
      <c r="C65" s="126"/>
      <c r="D65" s="126"/>
      <c r="E65" s="126"/>
      <c r="F65" s="127"/>
      <c r="G65" s="31">
        <f>SUM(G61:G64)</f>
        <v>395527</v>
      </c>
      <c r="I65" s="36"/>
      <c r="J65" s="109" t="s">
        <v>114</v>
      </c>
      <c r="K65" s="109"/>
      <c r="L65" s="109"/>
      <c r="M65" s="109"/>
      <c r="N65" s="109"/>
      <c r="O65" s="31">
        <f>SUM(O61:O64)</f>
        <v>150000</v>
      </c>
    </row>
  </sheetData>
  <mergeCells count="11">
    <mergeCell ref="B25:F25"/>
    <mergeCell ref="B10:F10"/>
    <mergeCell ref="J10:N10"/>
    <mergeCell ref="B15:F15"/>
    <mergeCell ref="B33:F33"/>
    <mergeCell ref="J33:N33"/>
    <mergeCell ref="B65:F65"/>
    <mergeCell ref="J65:N65"/>
    <mergeCell ref="B41:F41"/>
    <mergeCell ref="J41:N41"/>
    <mergeCell ref="B48:F48"/>
  </mergeCells>
  <phoneticPr fontId="1"/>
  <pageMargins left="0.7" right="0.7" top="0.75" bottom="0.75" header="0.3" footer="0.3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次第</vt:lpstr>
      <vt:lpstr>事業報告</vt:lpstr>
      <vt:lpstr>決算書</vt:lpstr>
      <vt:lpstr>内訳</vt:lpstr>
      <vt:lpstr>決算書!Print_Area</vt:lpstr>
      <vt:lpstr>次第!Print_Area</vt:lpstr>
      <vt:lpstr>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Noriaki Kasai</dc:creator>
  <cp:lastModifiedBy>Noriaki Kasai</cp:lastModifiedBy>
  <cp:lastPrinted>2019-10-15T01:55:06Z</cp:lastPrinted>
  <dcterms:created xsi:type="dcterms:W3CDTF">2019-10-09T05:13:04Z</dcterms:created>
  <dcterms:modified xsi:type="dcterms:W3CDTF">2019-10-15T01:57:16Z</dcterms:modified>
</cp:coreProperties>
</file>